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OLUTIONS FACILITY (23-24-A)\HIPPO_DELHI\COMLIANCE DOC\MAY-23\PDF\"/>
    </mc:Choice>
  </mc:AlternateContent>
  <xr:revisionPtr revIDLastSave="0" documentId="13_ncr:1_{486D1AA7-AC2D-4DE8-B49B-83FC4250D9ED}" xr6:coauthVersionLast="47" xr6:coauthVersionMax="47" xr10:uidLastSave="{00000000-0000-0000-0000-000000000000}"/>
  <bookViews>
    <workbookView xWindow="-120" yWindow="-120" windowWidth="20730" windowHeight="11160" xr2:uid="{F3D585C0-15BE-4E4D-AC38-0A3FD144449E}"/>
  </bookViews>
  <sheets>
    <sheet name="Sheet1" sheetId="1" r:id="rId1"/>
  </sheets>
  <definedNames>
    <definedName name="_xlnm.Print_Area" localSheetId="0">Sheet1!$A$1:$AD$30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L19" i="1" s="1"/>
  <c r="K7" i="1"/>
  <c r="F20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19" i="1"/>
  <c r="N19" i="1" s="1"/>
  <c r="K18" i="1"/>
  <c r="K17" i="1"/>
  <c r="N17" i="1" s="1"/>
  <c r="K16" i="1"/>
  <c r="K15" i="1"/>
  <c r="N15" i="1" s="1"/>
  <c r="K14" i="1"/>
  <c r="K13" i="1"/>
  <c r="N13" i="1" s="1"/>
  <c r="K12" i="1"/>
  <c r="K11" i="1"/>
  <c r="N11" i="1" s="1"/>
  <c r="K10" i="1"/>
  <c r="K9" i="1"/>
  <c r="N9" i="1" s="1"/>
  <c r="K8" i="1"/>
  <c r="N7" i="1"/>
  <c r="K6" i="1"/>
  <c r="K5" i="1"/>
  <c r="N5" i="1" s="1"/>
  <c r="K4" i="1"/>
  <c r="K3" i="1"/>
  <c r="N3" i="1" s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M4" i="1" l="1"/>
  <c r="M6" i="1"/>
  <c r="M8" i="1"/>
  <c r="M10" i="1"/>
  <c r="M12" i="1"/>
  <c r="M14" i="1"/>
  <c r="M16" i="1"/>
  <c r="M18" i="1"/>
  <c r="N6" i="1"/>
  <c r="N10" i="1"/>
  <c r="N14" i="1"/>
  <c r="N18" i="1"/>
  <c r="O4" i="1"/>
  <c r="O6" i="1"/>
  <c r="O8" i="1"/>
  <c r="O10" i="1"/>
  <c r="O12" i="1"/>
  <c r="O14" i="1"/>
  <c r="O16" i="1"/>
  <c r="O18" i="1"/>
  <c r="N4" i="1"/>
  <c r="P4" i="1" s="1"/>
  <c r="Q4" i="1" s="1"/>
  <c r="N8" i="1"/>
  <c r="P8" i="1" s="1"/>
  <c r="Q8" i="1" s="1"/>
  <c r="N12" i="1"/>
  <c r="N16" i="1"/>
  <c r="M3" i="1"/>
  <c r="M5" i="1"/>
  <c r="M7" i="1"/>
  <c r="M9" i="1"/>
  <c r="M11" i="1"/>
  <c r="M13" i="1"/>
  <c r="M15" i="1"/>
  <c r="M17" i="1"/>
  <c r="M19" i="1"/>
  <c r="P16" i="1" l="1"/>
  <c r="Q16" i="1" s="1"/>
  <c r="P18" i="1"/>
  <c r="Q18" i="1" s="1"/>
  <c r="P10" i="1"/>
  <c r="Q10" i="1" s="1"/>
  <c r="P12" i="1"/>
  <c r="Q12" i="1" s="1"/>
  <c r="P14" i="1"/>
  <c r="P6" i="1"/>
  <c r="Q6" i="1" s="1"/>
  <c r="O17" i="1"/>
  <c r="O13" i="1"/>
  <c r="O9" i="1"/>
  <c r="P9" i="1" s="1"/>
  <c r="Q9" i="1" s="1"/>
  <c r="O5" i="1"/>
  <c r="P5" i="1" s="1"/>
  <c r="Q5" i="1" s="1"/>
  <c r="O19" i="1"/>
  <c r="O15" i="1"/>
  <c r="O11" i="1"/>
  <c r="P11" i="1" s="1"/>
  <c r="Q11" i="1" s="1"/>
  <c r="O7" i="1"/>
  <c r="P7" i="1" s="1"/>
  <c r="Q7" i="1" s="1"/>
  <c r="O3" i="1"/>
  <c r="Q14" i="1"/>
  <c r="P15" i="1" l="1"/>
  <c r="Q15" i="1" s="1"/>
  <c r="P17" i="1"/>
  <c r="Q17" i="1" s="1"/>
  <c r="P3" i="1"/>
  <c r="Q3" i="1" s="1"/>
  <c r="P19" i="1"/>
  <c r="Q19" i="1" s="1"/>
  <c r="P13" i="1"/>
  <c r="Q13" i="1" s="1"/>
  <c r="Q20" i="1" l="1"/>
</calcChain>
</file>

<file path=xl/sharedStrings.xml><?xml version="1.0" encoding="utf-8"?>
<sst xmlns="http://schemas.openxmlformats.org/spreadsheetml/2006/main" count="254" uniqueCount="182">
  <si>
    <t>CategoryName</t>
  </si>
  <si>
    <t>EMP CODE</t>
  </si>
  <si>
    <t>Employee Name</t>
  </si>
  <si>
    <t>DesigName</t>
  </si>
  <si>
    <t>Days Present</t>
  </si>
  <si>
    <t>Total Days IN MONTH FOR SAL</t>
  </si>
  <si>
    <t>Client Basic+ VDA</t>
  </si>
  <si>
    <t>Client HRA</t>
  </si>
  <si>
    <t>Client Gross</t>
  </si>
  <si>
    <t>Basic Earned</t>
  </si>
  <si>
    <t>H.R.A Erned</t>
  </si>
  <si>
    <t>Total Allowance</t>
  </si>
  <si>
    <t>PROV. FUND</t>
  </si>
  <si>
    <t>E.S.I.C</t>
  </si>
  <si>
    <t>Total Deductions</t>
  </si>
  <si>
    <t>Net Paid</t>
  </si>
  <si>
    <t>UAN</t>
  </si>
  <si>
    <t>PF Number</t>
  </si>
  <si>
    <t>ESIC Number</t>
  </si>
  <si>
    <t>Bank A/c Number</t>
  </si>
  <si>
    <t>BankName</t>
  </si>
  <si>
    <t>IFSC Code</t>
  </si>
  <si>
    <t>PAN CARD</t>
  </si>
  <si>
    <t>MOBILE NO.</t>
  </si>
  <si>
    <t>HUSBAND /Father Name</t>
  </si>
  <si>
    <t>Adhar Number</t>
  </si>
  <si>
    <t>Date of Birth</t>
  </si>
  <si>
    <t>Date Joined</t>
  </si>
  <si>
    <t>SUB CODE</t>
  </si>
  <si>
    <t>HIPPO STORE -DELHI</t>
  </si>
  <si>
    <t>SFS0381</t>
  </si>
  <si>
    <t>SANJEET KUMAR</t>
  </si>
  <si>
    <t>SUP</t>
  </si>
  <si>
    <t>90832010035416</t>
  </si>
  <si>
    <t>CANARA BANK</t>
  </si>
  <si>
    <t>CNRB0019038</t>
  </si>
  <si>
    <t>BONPK7592H</t>
  </si>
  <si>
    <t>DEEP RAM</t>
  </si>
  <si>
    <t>2073 0887 0972</t>
  </si>
  <si>
    <t>20/08/1976</t>
  </si>
  <si>
    <t>21.01.23</t>
  </si>
  <si>
    <t>DELHI</t>
  </si>
  <si>
    <t>SFS0382</t>
  </si>
  <si>
    <t xml:space="preserve">KUMKUM </t>
  </si>
  <si>
    <t>HK</t>
  </si>
  <si>
    <t>8445562411</t>
  </si>
  <si>
    <t>KOTAK MAHINDRA BANK</t>
  </si>
  <si>
    <t>KKBK0004583</t>
  </si>
  <si>
    <t>HDFPK1054P</t>
  </si>
  <si>
    <t>NAND KISHOR</t>
  </si>
  <si>
    <t>9587 9510 8219</t>
  </si>
  <si>
    <t>25/02/1981</t>
  </si>
  <si>
    <t>SFS0383</t>
  </si>
  <si>
    <t>OMPRAKASH</t>
  </si>
  <si>
    <t>198301000004439</t>
  </si>
  <si>
    <t>INDIAN OVERSEAS BANK</t>
  </si>
  <si>
    <t>IOBA0001983</t>
  </si>
  <si>
    <t>ENCPP8827H</t>
  </si>
  <si>
    <t>GAURI SHANKAR</t>
  </si>
  <si>
    <t>8530 4855 2961</t>
  </si>
  <si>
    <t>10/04/1992</t>
  </si>
  <si>
    <t>SFS0384</t>
  </si>
  <si>
    <t>MADAN LAL KISHORLAL</t>
  </si>
  <si>
    <t>5562500100370201</t>
  </si>
  <si>
    <t>KARNATAKA BANK</t>
  </si>
  <si>
    <t>KARB0000556</t>
  </si>
  <si>
    <t>AGVPL5085F</t>
  </si>
  <si>
    <t>KISHORI LAL</t>
  </si>
  <si>
    <t>7108 2408 2486</t>
  </si>
  <si>
    <t>14/08/1989</t>
  </si>
  <si>
    <t>SFS0385</t>
  </si>
  <si>
    <t>VIJENDRA HARPRASAD</t>
  </si>
  <si>
    <t>06860100013400</t>
  </si>
  <si>
    <t>BANK OF BARODA</t>
  </si>
  <si>
    <t>BARB0PUSARO</t>
  </si>
  <si>
    <t>BYMPV5208E</t>
  </si>
  <si>
    <t>HARPRASAD</t>
  </si>
  <si>
    <t>6891 2481 7151</t>
  </si>
  <si>
    <t>04/07/1986</t>
  </si>
  <si>
    <t>SFS0386</t>
  </si>
  <si>
    <t>NITIN KUMAR RAKESH</t>
  </si>
  <si>
    <t>39618461736</t>
  </si>
  <si>
    <t>STATE BANK OF INDIA</t>
  </si>
  <si>
    <t>SBIN0004843</t>
  </si>
  <si>
    <t>BQLPN2427G</t>
  </si>
  <si>
    <t>RAKESH</t>
  </si>
  <si>
    <t>811545670274</t>
  </si>
  <si>
    <t>01/01/1998</t>
  </si>
  <si>
    <t>SFS0387</t>
  </si>
  <si>
    <t>RAMESH RAM RATAN</t>
  </si>
  <si>
    <t>06860100024790</t>
  </si>
  <si>
    <t>DAFPR6773B</t>
  </si>
  <si>
    <t>RAM RATAN</t>
  </si>
  <si>
    <t>876333113431</t>
  </si>
  <si>
    <t>01/01/1993</t>
  </si>
  <si>
    <t>SFS0388</t>
  </si>
  <si>
    <t>PAWAN KUMAR</t>
  </si>
  <si>
    <t>4172001700120834</t>
  </si>
  <si>
    <t>PUNJAB NATIONAL BANK</t>
  </si>
  <si>
    <t>PUNB0417200</t>
  </si>
  <si>
    <t>CTBPK8469D</t>
  </si>
  <si>
    <t>8178915262</t>
  </si>
  <si>
    <t>ABHAY RAM</t>
  </si>
  <si>
    <t>8529 8418 0091</t>
  </si>
  <si>
    <t>18/09/1994</t>
  </si>
  <si>
    <t>SFS0389</t>
  </si>
  <si>
    <t>HARSHPAL SINGH</t>
  </si>
  <si>
    <t>6470055212</t>
  </si>
  <si>
    <t>INDIAN BANK</t>
  </si>
  <si>
    <t>IDIB000U031</t>
  </si>
  <si>
    <t>GQBPS3071Q</t>
  </si>
  <si>
    <t>BALWANT SINGH</t>
  </si>
  <si>
    <t>8522 4509 8906</t>
  </si>
  <si>
    <t>25/12/1970</t>
  </si>
  <si>
    <t>SFS0390</t>
  </si>
  <si>
    <t>NITIN SHARMA</t>
  </si>
  <si>
    <t>33566120025</t>
  </si>
  <si>
    <t>SBIN0004384</t>
  </si>
  <si>
    <t>CXIPS2598L</t>
  </si>
  <si>
    <t>DAHARAM PAL SHARMA</t>
  </si>
  <si>
    <t>5832 5651 7935</t>
  </si>
  <si>
    <t>01/01/1992</t>
  </si>
  <si>
    <t>SFS0391</t>
  </si>
  <si>
    <t>PAVAN KUMAR</t>
  </si>
  <si>
    <t>PANTRY BOY</t>
  </si>
  <si>
    <t>18102121000330</t>
  </si>
  <si>
    <t>PUNB0181010</t>
  </si>
  <si>
    <t>HFLPK5671C</t>
  </si>
  <si>
    <t>KUMARPAL SINGH</t>
  </si>
  <si>
    <t>4846 6128 5358</t>
  </si>
  <si>
    <t>21/08/2001</t>
  </si>
  <si>
    <t>SFS0392</t>
  </si>
  <si>
    <t>PRAVESH KUMAR JHA</t>
  </si>
  <si>
    <t>5015219238</t>
  </si>
  <si>
    <t>CITI BANK</t>
  </si>
  <si>
    <t>CITI0000002</t>
  </si>
  <si>
    <t>CBLPJ6029G</t>
  </si>
  <si>
    <t>UMESH JHA</t>
  </si>
  <si>
    <t>5965 9326 6154</t>
  </si>
  <si>
    <t>01/01/1987</t>
  </si>
  <si>
    <t>SFS0393</t>
  </si>
  <si>
    <t>VINOD SHYAM LAL</t>
  </si>
  <si>
    <t>LDR</t>
  </si>
  <si>
    <t>1762101034926</t>
  </si>
  <si>
    <t>CNRB0001762</t>
  </si>
  <si>
    <t>ASOPV7511K</t>
  </si>
  <si>
    <t>SHYAM LAL</t>
  </si>
  <si>
    <t>6089 0241 8786</t>
  </si>
  <si>
    <t>29/05/1979</t>
  </si>
  <si>
    <t>SFS0394</t>
  </si>
  <si>
    <t>BABLOO SINGH</t>
  </si>
  <si>
    <t>31951479921</t>
  </si>
  <si>
    <t>BVRPS6426H</t>
  </si>
  <si>
    <t>RAJINDER SINGH</t>
  </si>
  <si>
    <t>6113 3227 5669</t>
  </si>
  <si>
    <t>30/04/1989</t>
  </si>
  <si>
    <t>SFS0395</t>
  </si>
  <si>
    <t>VIPAN KUMAR</t>
  </si>
  <si>
    <t>6845643495</t>
  </si>
  <si>
    <t>KKBK0004623</t>
  </si>
  <si>
    <t>IJJPK7185L</t>
  </si>
  <si>
    <t>6397112915</t>
  </si>
  <si>
    <t>NAWAV SINGH</t>
  </si>
  <si>
    <t>9009 2812 9308</t>
  </si>
  <si>
    <t>11/06/1996</t>
  </si>
  <si>
    <t>SFS0396</t>
  </si>
  <si>
    <t>OMPRAKASH MANGE RAM</t>
  </si>
  <si>
    <t>4172000100122284</t>
  </si>
  <si>
    <t>DKWPP3533C</t>
  </si>
  <si>
    <t>MANGE RAM</t>
  </si>
  <si>
    <t>5805 9161 2115</t>
  </si>
  <si>
    <t>20/04/1986</t>
  </si>
  <si>
    <t>SFS0397</t>
  </si>
  <si>
    <t>GUDOO RAJINDER SINGH</t>
  </si>
  <si>
    <t>0157131000202</t>
  </si>
  <si>
    <t>CNRB0000157</t>
  </si>
  <si>
    <t>DDSPG3929Q</t>
  </si>
  <si>
    <t>RAJENDER SINGH</t>
  </si>
  <si>
    <t>8030 0760 4405</t>
  </si>
  <si>
    <t>06/11/1992</t>
  </si>
  <si>
    <t>HIPPO DELHI- MAYAPURI - COMPLIANCE DATA - MAY-23</t>
  </si>
  <si>
    <t>SR.NO.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</si>
</sst>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m/d/yy;@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4" xfId="0" quotePrefix="1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164" fontId="1" fillId="0" borderId="4" xfId="0" quotePrefix="1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1" fillId="0" borderId="4" xfId="0" quotePrefix="1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9" xfId="0" quotePrefix="1" applyNumberFormat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164" fontId="1" fillId="0" borderId="9" xfId="0" quotePrefix="1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65" fontId="1" fillId="0" borderId="9" xfId="0" quotePrefix="1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5E3E-5819-4EF1-975D-7F94B4EE0150}">
  <dimension ref="A1:AD20"/>
  <sheetViews>
    <sheetView tabSelected="1" zoomScaleNormal="100" workbookViewId="0">
      <pane xSplit="4" ySplit="2" topLeftCell="R3" activePane="bottomRight" state="frozen"/>
      <selection pane="topRight" activeCell="E1" sqref="E1"/>
      <selection pane="bottomLeft" activeCell="A3" sqref="A3"/>
      <selection pane="bottomRight" activeCell="N8" sqref="N8"/>
    </sheetView>
  </sheetViews>
  <sheetFormatPr defaultRowHeight="15" x14ac:dyDescent="0.25"/>
  <cols>
    <col min="1" max="1" width="4" style="1" bestFit="1" customWidth="1"/>
    <col min="2" max="2" width="19" style="1" bestFit="1" customWidth="1"/>
    <col min="3" max="3" width="10.140625" style="1" bestFit="1" customWidth="1"/>
    <col min="4" max="4" width="24.5703125" style="1" bestFit="1" customWidth="1"/>
    <col min="5" max="5" width="12" style="1" bestFit="1" customWidth="1"/>
    <col min="6" max="6" width="11.5703125" style="1" bestFit="1" customWidth="1"/>
    <col min="7" max="7" width="10.5703125" style="1" customWidth="1"/>
    <col min="8" max="8" width="14.28515625" style="1" customWidth="1"/>
    <col min="9" max="9" width="10.42578125" style="1" bestFit="1" customWidth="1"/>
    <col min="10" max="10" width="11.5703125" style="1" bestFit="1" customWidth="1"/>
    <col min="11" max="11" width="10.85546875" style="1" customWidth="1"/>
    <col min="12" max="12" width="10" style="1" customWidth="1"/>
    <col min="13" max="13" width="13.5703125" style="1" customWidth="1"/>
    <col min="14" max="14" width="12" style="1" bestFit="1" customWidth="1"/>
    <col min="15" max="15" width="6.42578125" style="1" bestFit="1" customWidth="1"/>
    <col min="16" max="16" width="12.28515625" style="1" customWidth="1"/>
    <col min="17" max="17" width="8.5703125" style="1" bestFit="1" customWidth="1"/>
    <col min="18" max="18" width="15.42578125" style="1" bestFit="1" customWidth="1"/>
    <col min="19" max="19" width="10.85546875" style="1" bestFit="1" customWidth="1"/>
    <col min="20" max="20" width="13" style="1" bestFit="1" customWidth="1"/>
    <col min="21" max="21" width="17.28515625" style="1" bestFit="1" customWidth="1"/>
    <col min="22" max="22" width="23.5703125" style="1" bestFit="1" customWidth="1"/>
    <col min="23" max="23" width="14.140625" style="1" bestFit="1" customWidth="1"/>
    <col min="24" max="24" width="12.7109375" style="1" bestFit="1" customWidth="1"/>
    <col min="25" max="25" width="11.5703125" style="1" bestFit="1" customWidth="1"/>
    <col min="26" max="26" width="22.85546875" style="1" bestFit="1" customWidth="1"/>
    <col min="27" max="27" width="14.140625" style="1" bestFit="1" customWidth="1"/>
    <col min="28" max="28" width="12.140625" style="1" bestFit="1" customWidth="1"/>
    <col min="29" max="29" width="11.42578125" style="1" bestFit="1" customWidth="1"/>
    <col min="30" max="30" width="9.7109375" style="1" bestFit="1" customWidth="1"/>
    <col min="31" max="16384" width="9.140625" style="1"/>
  </cols>
  <sheetData>
    <row r="1" spans="1:30" ht="15.75" thickBot="1" x14ac:dyDescent="0.3">
      <c r="A1" s="50" t="s">
        <v>180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s="2" customFormat="1" ht="50.25" customHeight="1" thickBot="1" x14ac:dyDescent="0.3">
      <c r="A2" s="37" t="s">
        <v>181</v>
      </c>
      <c r="B2" s="38" t="s">
        <v>0</v>
      </c>
      <c r="C2" s="39" t="s">
        <v>1</v>
      </c>
      <c r="D2" s="39" t="s">
        <v>2</v>
      </c>
      <c r="E2" s="40" t="s">
        <v>3</v>
      </c>
      <c r="F2" s="41" t="s">
        <v>4</v>
      </c>
      <c r="G2" s="39" t="s">
        <v>5</v>
      </c>
      <c r="H2" s="39" t="s">
        <v>6</v>
      </c>
      <c r="I2" s="39" t="s">
        <v>7</v>
      </c>
      <c r="J2" s="39" t="s">
        <v>8</v>
      </c>
      <c r="K2" s="39" t="s">
        <v>9</v>
      </c>
      <c r="L2" s="39" t="s">
        <v>10</v>
      </c>
      <c r="M2" s="39" t="s">
        <v>11</v>
      </c>
      <c r="N2" s="39" t="s">
        <v>12</v>
      </c>
      <c r="O2" s="39" t="s">
        <v>13</v>
      </c>
      <c r="P2" s="39" t="s">
        <v>14</v>
      </c>
      <c r="Q2" s="42" t="s">
        <v>15</v>
      </c>
      <c r="R2" s="38" t="s">
        <v>16</v>
      </c>
      <c r="S2" s="39" t="s">
        <v>17</v>
      </c>
      <c r="T2" s="42" t="s">
        <v>18</v>
      </c>
      <c r="U2" s="40" t="s">
        <v>19</v>
      </c>
      <c r="V2" s="41" t="s">
        <v>20</v>
      </c>
      <c r="W2" s="39" t="s">
        <v>21</v>
      </c>
      <c r="X2" s="39" t="s">
        <v>22</v>
      </c>
      <c r="Y2" s="43" t="s">
        <v>23</v>
      </c>
      <c r="Z2" s="39" t="s">
        <v>24</v>
      </c>
      <c r="AA2" s="39" t="s">
        <v>25</v>
      </c>
      <c r="AB2" s="44" t="s">
        <v>26</v>
      </c>
      <c r="AC2" s="44" t="s">
        <v>27</v>
      </c>
      <c r="AD2" s="40" t="s">
        <v>28</v>
      </c>
    </row>
    <row r="3" spans="1:30" s="14" customFormat="1" x14ac:dyDescent="0.25">
      <c r="A3" s="26">
        <v>1</v>
      </c>
      <c r="B3" s="27" t="s">
        <v>29</v>
      </c>
      <c r="C3" s="28" t="s">
        <v>30</v>
      </c>
      <c r="D3" s="29" t="s">
        <v>31</v>
      </c>
      <c r="E3" s="27" t="s">
        <v>32</v>
      </c>
      <c r="F3" s="27">
        <v>26</v>
      </c>
      <c r="G3" s="27">
        <v>26</v>
      </c>
      <c r="H3" s="30">
        <v>20903</v>
      </c>
      <c r="I3" s="30">
        <v>1045</v>
      </c>
      <c r="J3" s="27">
        <f>H3+I3</f>
        <v>21948</v>
      </c>
      <c r="K3" s="27">
        <f>H3/G3*F3</f>
        <v>20903</v>
      </c>
      <c r="L3" s="27">
        <f>I3/G3*F3</f>
        <v>1045</v>
      </c>
      <c r="M3" s="27">
        <f>K3+L3</f>
        <v>21948</v>
      </c>
      <c r="N3" s="31">
        <f t="shared" ref="N3:N19" si="0">K3*12%</f>
        <v>2508.36</v>
      </c>
      <c r="O3" s="27">
        <f t="shared" ref="O3:O19" si="1">M3*0.75%</f>
        <v>164.60999999999999</v>
      </c>
      <c r="P3" s="27">
        <f t="shared" ref="P3:P19" si="2">N3+O3</f>
        <v>2672.9700000000003</v>
      </c>
      <c r="Q3" s="27">
        <f t="shared" ref="Q3:Q19" si="3">M3-P3</f>
        <v>19275.03</v>
      </c>
      <c r="R3" s="32">
        <v>101498719669</v>
      </c>
      <c r="S3" s="31">
        <v>16942</v>
      </c>
      <c r="T3" s="31">
        <v>2018978051</v>
      </c>
      <c r="U3" s="33" t="s">
        <v>33</v>
      </c>
      <c r="V3" s="34" t="s">
        <v>34</v>
      </c>
      <c r="W3" s="35" t="s">
        <v>35</v>
      </c>
      <c r="X3" s="29" t="s">
        <v>36</v>
      </c>
      <c r="Y3" s="29">
        <v>7011069114</v>
      </c>
      <c r="Z3" s="27" t="s">
        <v>37</v>
      </c>
      <c r="AA3" s="33" t="s">
        <v>38</v>
      </c>
      <c r="AB3" s="36" t="s">
        <v>39</v>
      </c>
      <c r="AC3" s="27" t="s">
        <v>40</v>
      </c>
      <c r="AD3" s="45" t="s">
        <v>41</v>
      </c>
    </row>
    <row r="4" spans="1:30" s="14" customFormat="1" x14ac:dyDescent="0.25">
      <c r="A4" s="3">
        <v>2</v>
      </c>
      <c r="B4" s="4" t="s">
        <v>29</v>
      </c>
      <c r="C4" s="5" t="s">
        <v>42</v>
      </c>
      <c r="D4" s="6" t="s">
        <v>43</v>
      </c>
      <c r="E4" s="4" t="s">
        <v>44</v>
      </c>
      <c r="F4" s="4">
        <v>25</v>
      </c>
      <c r="G4" s="4">
        <v>26</v>
      </c>
      <c r="H4" s="7">
        <v>17234</v>
      </c>
      <c r="I4" s="7">
        <v>862</v>
      </c>
      <c r="J4" s="27">
        <f t="shared" ref="J4:J19" si="4">H4+I4</f>
        <v>18096</v>
      </c>
      <c r="K4" s="27">
        <f>H4/G4*F4</f>
        <v>16571.153846153844</v>
      </c>
      <c r="L4" s="27">
        <f>I4/G4*F4</f>
        <v>828.84615384615381</v>
      </c>
      <c r="M4" s="27">
        <f t="shared" ref="M4:M19" si="5">K4+L4</f>
        <v>17399.999999999996</v>
      </c>
      <c r="N4" s="31">
        <f t="shared" si="0"/>
        <v>1988.5384615384612</v>
      </c>
      <c r="O4" s="27">
        <f t="shared" si="1"/>
        <v>130.49999999999997</v>
      </c>
      <c r="P4" s="27">
        <f t="shared" si="2"/>
        <v>2119.038461538461</v>
      </c>
      <c r="Q4" s="27">
        <f t="shared" si="3"/>
        <v>15280.961538461535</v>
      </c>
      <c r="R4" s="9">
        <v>101644432968</v>
      </c>
      <c r="S4" s="8">
        <v>16836</v>
      </c>
      <c r="T4" s="9">
        <v>2018177195</v>
      </c>
      <c r="U4" s="10" t="s">
        <v>45</v>
      </c>
      <c r="V4" s="11" t="s">
        <v>46</v>
      </c>
      <c r="W4" s="12" t="s">
        <v>47</v>
      </c>
      <c r="X4" s="6" t="s">
        <v>48</v>
      </c>
      <c r="Y4" s="6">
        <v>9560859844</v>
      </c>
      <c r="Z4" s="4" t="s">
        <v>49</v>
      </c>
      <c r="AA4" s="10" t="s">
        <v>50</v>
      </c>
      <c r="AB4" s="13" t="s">
        <v>51</v>
      </c>
      <c r="AC4" s="4" t="s">
        <v>40</v>
      </c>
      <c r="AD4" s="46" t="s">
        <v>41</v>
      </c>
    </row>
    <row r="5" spans="1:30" s="14" customFormat="1" x14ac:dyDescent="0.25">
      <c r="A5" s="3">
        <v>3</v>
      </c>
      <c r="B5" s="4" t="s">
        <v>29</v>
      </c>
      <c r="C5" s="5" t="s">
        <v>52</v>
      </c>
      <c r="D5" s="6" t="s">
        <v>53</v>
      </c>
      <c r="E5" s="4" t="s">
        <v>44</v>
      </c>
      <c r="F5" s="4">
        <v>27</v>
      </c>
      <c r="G5" s="4">
        <v>26</v>
      </c>
      <c r="H5" s="7">
        <v>17234</v>
      </c>
      <c r="I5" s="7">
        <v>862</v>
      </c>
      <c r="J5" s="27">
        <f t="shared" si="4"/>
        <v>18096</v>
      </c>
      <c r="K5" s="27">
        <f>H5/G5*F5</f>
        <v>17896.846153846152</v>
      </c>
      <c r="L5" s="27">
        <f>I5/G5*F5</f>
        <v>895.15384615384619</v>
      </c>
      <c r="M5" s="27">
        <f t="shared" si="5"/>
        <v>18792</v>
      </c>
      <c r="N5" s="31">
        <f t="shared" si="0"/>
        <v>2147.6215384615384</v>
      </c>
      <c r="O5" s="27">
        <f t="shared" si="1"/>
        <v>140.94</v>
      </c>
      <c r="P5" s="27">
        <f t="shared" si="2"/>
        <v>2288.5615384615385</v>
      </c>
      <c r="Q5" s="27">
        <f t="shared" si="3"/>
        <v>16503.438461538462</v>
      </c>
      <c r="R5" s="9">
        <v>101677104734</v>
      </c>
      <c r="S5" s="8">
        <v>17001</v>
      </c>
      <c r="T5" s="9">
        <v>2018147946</v>
      </c>
      <c r="U5" s="10" t="s">
        <v>54</v>
      </c>
      <c r="V5" s="11" t="s">
        <v>55</v>
      </c>
      <c r="W5" s="12" t="s">
        <v>56</v>
      </c>
      <c r="X5" s="6" t="s">
        <v>57</v>
      </c>
      <c r="Y5" s="6">
        <v>9873579356</v>
      </c>
      <c r="Z5" s="4" t="s">
        <v>58</v>
      </c>
      <c r="AA5" s="10" t="s">
        <v>59</v>
      </c>
      <c r="AB5" s="13" t="s">
        <v>60</v>
      </c>
      <c r="AC5" s="4" t="s">
        <v>40</v>
      </c>
      <c r="AD5" s="46" t="s">
        <v>41</v>
      </c>
    </row>
    <row r="6" spans="1:30" s="14" customFormat="1" x14ac:dyDescent="0.25">
      <c r="A6" s="3">
        <v>4</v>
      </c>
      <c r="B6" s="4" t="s">
        <v>29</v>
      </c>
      <c r="C6" s="5" t="s">
        <v>61</v>
      </c>
      <c r="D6" s="6" t="s">
        <v>62</v>
      </c>
      <c r="E6" s="4" t="s">
        <v>44</v>
      </c>
      <c r="F6" s="4">
        <v>27</v>
      </c>
      <c r="G6" s="4">
        <v>26</v>
      </c>
      <c r="H6" s="7">
        <v>17234</v>
      </c>
      <c r="I6" s="7">
        <v>862</v>
      </c>
      <c r="J6" s="27">
        <f t="shared" si="4"/>
        <v>18096</v>
      </c>
      <c r="K6" s="27">
        <f>H6/G6*F6</f>
        <v>17896.846153846152</v>
      </c>
      <c r="L6" s="27">
        <f>I6/G6*F6</f>
        <v>895.15384615384619</v>
      </c>
      <c r="M6" s="27">
        <f t="shared" si="5"/>
        <v>18792</v>
      </c>
      <c r="N6" s="31">
        <f t="shared" si="0"/>
        <v>2147.6215384615384</v>
      </c>
      <c r="O6" s="27">
        <f t="shared" si="1"/>
        <v>140.94</v>
      </c>
      <c r="P6" s="27">
        <f t="shared" si="2"/>
        <v>2288.5615384615385</v>
      </c>
      <c r="Q6" s="27">
        <f t="shared" si="3"/>
        <v>16503.438461538462</v>
      </c>
      <c r="R6" s="9">
        <v>101635311526</v>
      </c>
      <c r="S6" s="8">
        <v>16783</v>
      </c>
      <c r="T6" s="8">
        <v>2018978062</v>
      </c>
      <c r="U6" s="10" t="s">
        <v>63</v>
      </c>
      <c r="V6" s="11" t="s">
        <v>64</v>
      </c>
      <c r="W6" s="12" t="s">
        <v>65</v>
      </c>
      <c r="X6" s="6" t="s">
        <v>66</v>
      </c>
      <c r="Y6" s="6">
        <v>8826009927</v>
      </c>
      <c r="Z6" s="4" t="s">
        <v>67</v>
      </c>
      <c r="AA6" s="10" t="s">
        <v>68</v>
      </c>
      <c r="AB6" s="13" t="s">
        <v>69</v>
      </c>
      <c r="AC6" s="4" t="s">
        <v>40</v>
      </c>
      <c r="AD6" s="46" t="s">
        <v>41</v>
      </c>
    </row>
    <row r="7" spans="1:30" s="14" customFormat="1" x14ac:dyDescent="0.25">
      <c r="A7" s="3">
        <v>5</v>
      </c>
      <c r="B7" s="4" t="s">
        <v>29</v>
      </c>
      <c r="C7" s="5" t="s">
        <v>70</v>
      </c>
      <c r="D7" s="6" t="s">
        <v>71</v>
      </c>
      <c r="E7" s="4" t="s">
        <v>44</v>
      </c>
      <c r="F7" s="4">
        <v>27</v>
      </c>
      <c r="G7" s="4">
        <v>26</v>
      </c>
      <c r="H7" s="7">
        <v>17234</v>
      </c>
      <c r="I7" s="7">
        <v>862</v>
      </c>
      <c r="J7" s="27">
        <f t="shared" si="4"/>
        <v>18096</v>
      </c>
      <c r="K7" s="27">
        <f>H7/G7*F7</f>
        <v>17896.846153846152</v>
      </c>
      <c r="L7" s="27">
        <f>I7/G7*F7</f>
        <v>895.15384615384619</v>
      </c>
      <c r="M7" s="27">
        <f t="shared" si="5"/>
        <v>18792</v>
      </c>
      <c r="N7" s="31">
        <f t="shared" si="0"/>
        <v>2147.6215384615384</v>
      </c>
      <c r="O7" s="27">
        <f t="shared" si="1"/>
        <v>140.94</v>
      </c>
      <c r="P7" s="27">
        <f t="shared" si="2"/>
        <v>2288.5615384615385</v>
      </c>
      <c r="Q7" s="27">
        <f t="shared" si="3"/>
        <v>16503.438461538462</v>
      </c>
      <c r="R7" s="9">
        <v>101635311519</v>
      </c>
      <c r="S7" s="8">
        <v>16782</v>
      </c>
      <c r="T7" s="8">
        <v>2018978068</v>
      </c>
      <c r="U7" s="10" t="s">
        <v>72</v>
      </c>
      <c r="V7" s="11" t="s">
        <v>73</v>
      </c>
      <c r="W7" s="12" t="s">
        <v>74</v>
      </c>
      <c r="X7" s="6" t="s">
        <v>75</v>
      </c>
      <c r="Y7" s="6">
        <v>9650673870</v>
      </c>
      <c r="Z7" s="4" t="s">
        <v>76</v>
      </c>
      <c r="AA7" s="10" t="s">
        <v>77</v>
      </c>
      <c r="AB7" s="13" t="s">
        <v>78</v>
      </c>
      <c r="AC7" s="11" t="s">
        <v>40</v>
      </c>
      <c r="AD7" s="46" t="s">
        <v>41</v>
      </c>
    </row>
    <row r="8" spans="1:30" s="14" customFormat="1" x14ac:dyDescent="0.25">
      <c r="A8" s="3">
        <v>6</v>
      </c>
      <c r="B8" s="4" t="s">
        <v>29</v>
      </c>
      <c r="C8" s="5" t="s">
        <v>79</v>
      </c>
      <c r="D8" s="6" t="s">
        <v>80</v>
      </c>
      <c r="E8" s="4" t="s">
        <v>44</v>
      </c>
      <c r="F8" s="4">
        <v>27</v>
      </c>
      <c r="G8" s="4">
        <v>26</v>
      </c>
      <c r="H8" s="7">
        <v>17234</v>
      </c>
      <c r="I8" s="7">
        <v>862</v>
      </c>
      <c r="J8" s="27">
        <f t="shared" si="4"/>
        <v>18096</v>
      </c>
      <c r="K8" s="27">
        <f>H8/G8*F8</f>
        <v>17896.846153846152</v>
      </c>
      <c r="L8" s="27">
        <f>I8/G8*F8</f>
        <v>895.15384615384619</v>
      </c>
      <c r="M8" s="27">
        <f t="shared" si="5"/>
        <v>18792</v>
      </c>
      <c r="N8" s="31">
        <f t="shared" si="0"/>
        <v>2147.6215384615384</v>
      </c>
      <c r="O8" s="27">
        <f t="shared" si="1"/>
        <v>140.94</v>
      </c>
      <c r="P8" s="27">
        <f t="shared" si="2"/>
        <v>2288.5615384615385</v>
      </c>
      <c r="Q8" s="27">
        <f t="shared" si="3"/>
        <v>16503.438461538462</v>
      </c>
      <c r="R8" s="9">
        <v>101684902019</v>
      </c>
      <c r="S8" s="8">
        <v>17102</v>
      </c>
      <c r="T8" s="9">
        <v>2018176457</v>
      </c>
      <c r="U8" s="10" t="s">
        <v>81</v>
      </c>
      <c r="V8" s="11" t="s">
        <v>82</v>
      </c>
      <c r="W8" s="12" t="s">
        <v>83</v>
      </c>
      <c r="X8" s="6" t="s">
        <v>84</v>
      </c>
      <c r="Y8" s="6">
        <v>8375967226</v>
      </c>
      <c r="Z8" s="4" t="s">
        <v>85</v>
      </c>
      <c r="AA8" s="10" t="s">
        <v>86</v>
      </c>
      <c r="AB8" s="13" t="s">
        <v>87</v>
      </c>
      <c r="AC8" s="4" t="s">
        <v>40</v>
      </c>
      <c r="AD8" s="46" t="s">
        <v>41</v>
      </c>
    </row>
    <row r="9" spans="1:30" s="14" customFormat="1" x14ac:dyDescent="0.25">
      <c r="A9" s="3">
        <v>7</v>
      </c>
      <c r="B9" s="4" t="s">
        <v>29</v>
      </c>
      <c r="C9" s="5" t="s">
        <v>88</v>
      </c>
      <c r="D9" s="6" t="s">
        <v>89</v>
      </c>
      <c r="E9" s="4" t="s">
        <v>44</v>
      </c>
      <c r="F9" s="4">
        <v>25</v>
      </c>
      <c r="G9" s="4">
        <v>26</v>
      </c>
      <c r="H9" s="7">
        <v>17234</v>
      </c>
      <c r="I9" s="7">
        <v>862</v>
      </c>
      <c r="J9" s="27">
        <f t="shared" si="4"/>
        <v>18096</v>
      </c>
      <c r="K9" s="27">
        <f>H9/G9*F9</f>
        <v>16571.153846153844</v>
      </c>
      <c r="L9" s="27">
        <f>I9/G9*F9</f>
        <v>828.84615384615381</v>
      </c>
      <c r="M9" s="27">
        <f t="shared" si="5"/>
        <v>17399.999999999996</v>
      </c>
      <c r="N9" s="31">
        <f t="shared" si="0"/>
        <v>1988.5384615384612</v>
      </c>
      <c r="O9" s="27">
        <f t="shared" si="1"/>
        <v>130.49999999999997</v>
      </c>
      <c r="P9" s="27">
        <f t="shared" si="2"/>
        <v>2119.038461538461</v>
      </c>
      <c r="Q9" s="27">
        <f t="shared" si="3"/>
        <v>15280.961538461535</v>
      </c>
      <c r="R9" s="9">
        <v>100893006039</v>
      </c>
      <c r="S9" s="8">
        <v>18321</v>
      </c>
      <c r="T9" s="9">
        <v>2018799925</v>
      </c>
      <c r="U9" s="10" t="s">
        <v>90</v>
      </c>
      <c r="V9" s="11" t="s">
        <v>73</v>
      </c>
      <c r="W9" s="12" t="s">
        <v>74</v>
      </c>
      <c r="X9" s="6" t="s">
        <v>91</v>
      </c>
      <c r="Y9" s="6">
        <v>6399247588</v>
      </c>
      <c r="Z9" s="4" t="s">
        <v>92</v>
      </c>
      <c r="AA9" s="10" t="s">
        <v>93</v>
      </c>
      <c r="AB9" s="13" t="s">
        <v>94</v>
      </c>
      <c r="AC9" s="4" t="s">
        <v>40</v>
      </c>
      <c r="AD9" s="46" t="s">
        <v>41</v>
      </c>
    </row>
    <row r="10" spans="1:30" s="14" customFormat="1" x14ac:dyDescent="0.25">
      <c r="A10" s="3">
        <v>8</v>
      </c>
      <c r="B10" s="4" t="s">
        <v>29</v>
      </c>
      <c r="C10" s="5" t="s">
        <v>95</v>
      </c>
      <c r="D10" s="6" t="s">
        <v>96</v>
      </c>
      <c r="E10" s="4" t="s">
        <v>44</v>
      </c>
      <c r="F10" s="4">
        <v>26</v>
      </c>
      <c r="G10" s="4">
        <v>26</v>
      </c>
      <c r="H10" s="7">
        <v>17234</v>
      </c>
      <c r="I10" s="7">
        <v>862</v>
      </c>
      <c r="J10" s="27">
        <f t="shared" si="4"/>
        <v>18096</v>
      </c>
      <c r="K10" s="27">
        <f>H10/G10*F10</f>
        <v>17234</v>
      </c>
      <c r="L10" s="27">
        <f>I10/G10*F10</f>
        <v>862</v>
      </c>
      <c r="M10" s="27">
        <f t="shared" si="5"/>
        <v>18096</v>
      </c>
      <c r="N10" s="31">
        <f t="shared" si="0"/>
        <v>2068.08</v>
      </c>
      <c r="O10" s="27">
        <f t="shared" si="1"/>
        <v>135.72</v>
      </c>
      <c r="P10" s="27">
        <f t="shared" si="2"/>
        <v>2203.7999999999997</v>
      </c>
      <c r="Q10" s="27">
        <f t="shared" si="3"/>
        <v>15892.2</v>
      </c>
      <c r="R10" s="8">
        <v>101644432896</v>
      </c>
      <c r="S10" s="8">
        <v>16044</v>
      </c>
      <c r="T10" s="8">
        <v>2018978073</v>
      </c>
      <c r="U10" s="10" t="s">
        <v>97</v>
      </c>
      <c r="V10" s="11" t="s">
        <v>98</v>
      </c>
      <c r="W10" s="12" t="s">
        <v>99</v>
      </c>
      <c r="X10" s="6" t="s">
        <v>100</v>
      </c>
      <c r="Y10" s="10" t="s">
        <v>101</v>
      </c>
      <c r="Z10" s="4" t="s">
        <v>102</v>
      </c>
      <c r="AA10" s="10" t="s">
        <v>103</v>
      </c>
      <c r="AB10" s="13" t="s">
        <v>104</v>
      </c>
      <c r="AC10" s="4" t="s">
        <v>40</v>
      </c>
      <c r="AD10" s="46" t="s">
        <v>41</v>
      </c>
    </row>
    <row r="11" spans="1:30" s="14" customFormat="1" x14ac:dyDescent="0.25">
      <c r="A11" s="3">
        <v>9</v>
      </c>
      <c r="B11" s="4" t="s">
        <v>29</v>
      </c>
      <c r="C11" s="5" t="s">
        <v>105</v>
      </c>
      <c r="D11" s="6" t="s">
        <v>106</v>
      </c>
      <c r="E11" s="4" t="s">
        <v>44</v>
      </c>
      <c r="F11" s="4">
        <v>20</v>
      </c>
      <c r="G11" s="4">
        <v>26</v>
      </c>
      <c r="H11" s="7">
        <v>17234</v>
      </c>
      <c r="I11" s="7">
        <v>862</v>
      </c>
      <c r="J11" s="27">
        <f t="shared" si="4"/>
        <v>18096</v>
      </c>
      <c r="K11" s="27">
        <f>H11/G11*F11</f>
        <v>13256.923076923076</v>
      </c>
      <c r="L11" s="27">
        <f>I11/G11*F11</f>
        <v>663.07692307692309</v>
      </c>
      <c r="M11" s="27">
        <f t="shared" si="5"/>
        <v>13920</v>
      </c>
      <c r="N11" s="31">
        <f t="shared" si="0"/>
        <v>1590.8307692307692</v>
      </c>
      <c r="O11" s="27">
        <f t="shared" si="1"/>
        <v>104.39999999999999</v>
      </c>
      <c r="P11" s="27">
        <f t="shared" si="2"/>
        <v>1695.2307692307693</v>
      </c>
      <c r="Q11" s="27">
        <f t="shared" si="3"/>
        <v>12224.76923076923</v>
      </c>
      <c r="R11" s="9">
        <v>101684901993</v>
      </c>
      <c r="S11" s="8">
        <v>17100</v>
      </c>
      <c r="T11" s="9">
        <v>2018201388</v>
      </c>
      <c r="U11" s="10" t="s">
        <v>107</v>
      </c>
      <c r="V11" s="11" t="s">
        <v>108</v>
      </c>
      <c r="W11" s="12" t="s">
        <v>109</v>
      </c>
      <c r="X11" s="6" t="s">
        <v>110</v>
      </c>
      <c r="Y11" s="6">
        <v>9560237118</v>
      </c>
      <c r="Z11" s="4" t="s">
        <v>111</v>
      </c>
      <c r="AA11" s="10" t="s">
        <v>112</v>
      </c>
      <c r="AB11" s="13" t="s">
        <v>113</v>
      </c>
      <c r="AC11" s="4" t="s">
        <v>40</v>
      </c>
      <c r="AD11" s="46" t="s">
        <v>41</v>
      </c>
    </row>
    <row r="12" spans="1:30" s="14" customFormat="1" x14ac:dyDescent="0.25">
      <c r="A12" s="3">
        <v>10</v>
      </c>
      <c r="B12" s="4" t="s">
        <v>29</v>
      </c>
      <c r="C12" s="5" t="s">
        <v>114</v>
      </c>
      <c r="D12" s="6" t="s">
        <v>115</v>
      </c>
      <c r="E12" s="4" t="s">
        <v>44</v>
      </c>
      <c r="F12" s="4">
        <v>10</v>
      </c>
      <c r="G12" s="4">
        <v>26</v>
      </c>
      <c r="H12" s="7">
        <v>17234</v>
      </c>
      <c r="I12" s="7">
        <v>862</v>
      </c>
      <c r="J12" s="27">
        <f t="shared" si="4"/>
        <v>18096</v>
      </c>
      <c r="K12" s="27">
        <f>H12/G12*F12</f>
        <v>6628.4615384615381</v>
      </c>
      <c r="L12" s="27">
        <f>I12/G12*F12</f>
        <v>331.53846153846155</v>
      </c>
      <c r="M12" s="27">
        <f t="shared" si="5"/>
        <v>6960</v>
      </c>
      <c r="N12" s="31">
        <f t="shared" si="0"/>
        <v>795.4153846153846</v>
      </c>
      <c r="O12" s="27">
        <f t="shared" si="1"/>
        <v>52.199999999999996</v>
      </c>
      <c r="P12" s="27">
        <f t="shared" si="2"/>
        <v>847.61538461538464</v>
      </c>
      <c r="Q12" s="27">
        <f t="shared" si="3"/>
        <v>6112.3846153846152</v>
      </c>
      <c r="R12" s="8">
        <v>101152453336</v>
      </c>
      <c r="S12" s="8">
        <v>16051</v>
      </c>
      <c r="T12" s="8">
        <v>2018978079</v>
      </c>
      <c r="U12" s="10" t="s">
        <v>116</v>
      </c>
      <c r="V12" s="11" t="s">
        <v>82</v>
      </c>
      <c r="W12" s="12" t="s">
        <v>117</v>
      </c>
      <c r="X12" s="6" t="s">
        <v>118</v>
      </c>
      <c r="Y12" s="6">
        <v>8285286897</v>
      </c>
      <c r="Z12" s="4" t="s">
        <v>119</v>
      </c>
      <c r="AA12" s="10" t="s">
        <v>120</v>
      </c>
      <c r="AB12" s="13" t="s">
        <v>121</v>
      </c>
      <c r="AC12" s="4" t="s">
        <v>40</v>
      </c>
      <c r="AD12" s="46" t="s">
        <v>41</v>
      </c>
    </row>
    <row r="13" spans="1:30" s="14" customFormat="1" x14ac:dyDescent="0.25">
      <c r="A13" s="3">
        <v>11</v>
      </c>
      <c r="B13" s="4" t="s">
        <v>29</v>
      </c>
      <c r="C13" s="5" t="s">
        <v>122</v>
      </c>
      <c r="D13" s="6" t="s">
        <v>123</v>
      </c>
      <c r="E13" s="4" t="s">
        <v>124</v>
      </c>
      <c r="F13" s="4">
        <v>26</v>
      </c>
      <c r="G13" s="4">
        <v>26</v>
      </c>
      <c r="H13" s="7">
        <v>18993</v>
      </c>
      <c r="I13" s="4">
        <v>950</v>
      </c>
      <c r="J13" s="27">
        <f t="shared" si="4"/>
        <v>19943</v>
      </c>
      <c r="K13" s="27">
        <f>H13/G13*F13</f>
        <v>18993</v>
      </c>
      <c r="L13" s="27">
        <f>I13/G13*F13</f>
        <v>950</v>
      </c>
      <c r="M13" s="27">
        <f t="shared" si="5"/>
        <v>19943</v>
      </c>
      <c r="N13" s="31">
        <f t="shared" si="0"/>
        <v>2279.16</v>
      </c>
      <c r="O13" s="27">
        <f t="shared" si="1"/>
        <v>149.57249999999999</v>
      </c>
      <c r="P13" s="27">
        <f t="shared" si="2"/>
        <v>2428.7325000000001</v>
      </c>
      <c r="Q13" s="27">
        <f t="shared" si="3"/>
        <v>17514.267500000002</v>
      </c>
      <c r="R13" s="9">
        <v>101604207754</v>
      </c>
      <c r="S13" s="8">
        <v>17191</v>
      </c>
      <c r="T13" s="9">
        <v>2018064561</v>
      </c>
      <c r="U13" s="10" t="s">
        <v>125</v>
      </c>
      <c r="V13" s="11" t="s">
        <v>98</v>
      </c>
      <c r="W13" s="12" t="s">
        <v>126</v>
      </c>
      <c r="X13" s="6" t="s">
        <v>127</v>
      </c>
      <c r="Y13" s="6">
        <v>9756874829</v>
      </c>
      <c r="Z13" s="4" t="s">
        <v>128</v>
      </c>
      <c r="AA13" s="10" t="s">
        <v>129</v>
      </c>
      <c r="AB13" s="13" t="s">
        <v>130</v>
      </c>
      <c r="AC13" s="4" t="s">
        <v>40</v>
      </c>
      <c r="AD13" s="46" t="s">
        <v>41</v>
      </c>
    </row>
    <row r="14" spans="1:30" s="14" customFormat="1" x14ac:dyDescent="0.25">
      <c r="A14" s="3">
        <v>12</v>
      </c>
      <c r="B14" s="4" t="s">
        <v>29</v>
      </c>
      <c r="C14" s="5" t="s">
        <v>131</v>
      </c>
      <c r="D14" s="6" t="s">
        <v>132</v>
      </c>
      <c r="E14" s="4" t="s">
        <v>124</v>
      </c>
      <c r="F14" s="4">
        <v>27</v>
      </c>
      <c r="G14" s="4">
        <v>26</v>
      </c>
      <c r="H14" s="7">
        <v>18993</v>
      </c>
      <c r="I14" s="4">
        <v>950</v>
      </c>
      <c r="J14" s="27">
        <f t="shared" si="4"/>
        <v>19943</v>
      </c>
      <c r="K14" s="27">
        <f>H14/G14*F14</f>
        <v>19723.5</v>
      </c>
      <c r="L14" s="27">
        <f>I14/G14*F14</f>
        <v>986.53846153846155</v>
      </c>
      <c r="M14" s="27">
        <f t="shared" si="5"/>
        <v>20710.038461538461</v>
      </c>
      <c r="N14" s="31">
        <f t="shared" si="0"/>
        <v>2366.8199999999997</v>
      </c>
      <c r="O14" s="27">
        <f t="shared" si="1"/>
        <v>155.32528846153846</v>
      </c>
      <c r="P14" s="27">
        <f t="shared" si="2"/>
        <v>2522.1452884615383</v>
      </c>
      <c r="Q14" s="27">
        <f t="shared" si="3"/>
        <v>18187.893173076922</v>
      </c>
      <c r="R14" s="9">
        <v>101262190881</v>
      </c>
      <c r="S14" s="8">
        <v>17700</v>
      </c>
      <c r="T14" s="9">
        <v>2018640688</v>
      </c>
      <c r="U14" s="10" t="s">
        <v>133</v>
      </c>
      <c r="V14" s="11" t="s">
        <v>134</v>
      </c>
      <c r="W14" s="12" t="s">
        <v>135</v>
      </c>
      <c r="X14" s="6" t="s">
        <v>136</v>
      </c>
      <c r="Y14" s="6">
        <v>9128194465</v>
      </c>
      <c r="Z14" s="4" t="s">
        <v>137</v>
      </c>
      <c r="AA14" s="10" t="s">
        <v>138</v>
      </c>
      <c r="AB14" s="13" t="s">
        <v>139</v>
      </c>
      <c r="AC14" s="4" t="s">
        <v>40</v>
      </c>
      <c r="AD14" s="46" t="s">
        <v>41</v>
      </c>
    </row>
    <row r="15" spans="1:30" s="14" customFormat="1" x14ac:dyDescent="0.25">
      <c r="A15" s="3">
        <v>13</v>
      </c>
      <c r="B15" s="4" t="s">
        <v>29</v>
      </c>
      <c r="C15" s="5" t="s">
        <v>140</v>
      </c>
      <c r="D15" s="6" t="s">
        <v>141</v>
      </c>
      <c r="E15" s="4" t="s">
        <v>142</v>
      </c>
      <c r="F15" s="4">
        <v>28</v>
      </c>
      <c r="G15" s="4">
        <v>26</v>
      </c>
      <c r="H15" s="7">
        <v>17234</v>
      </c>
      <c r="I15" s="7">
        <v>862</v>
      </c>
      <c r="J15" s="27">
        <f t="shared" si="4"/>
        <v>18096</v>
      </c>
      <c r="K15" s="27">
        <f>H15/G15*F15</f>
        <v>18559.692307692305</v>
      </c>
      <c r="L15" s="27">
        <f>I15/G15*F15</f>
        <v>928.30769230769226</v>
      </c>
      <c r="M15" s="27">
        <f t="shared" si="5"/>
        <v>19487.999999999996</v>
      </c>
      <c r="N15" s="31">
        <f t="shared" si="0"/>
        <v>2227.1630769230765</v>
      </c>
      <c r="O15" s="27">
        <f t="shared" si="1"/>
        <v>146.15999999999997</v>
      </c>
      <c r="P15" s="27">
        <f t="shared" si="2"/>
        <v>2373.3230769230763</v>
      </c>
      <c r="Q15" s="27">
        <f t="shared" si="3"/>
        <v>17114.676923076921</v>
      </c>
      <c r="R15" s="9">
        <v>100433807088</v>
      </c>
      <c r="S15" s="8">
        <v>16810</v>
      </c>
      <c r="T15" s="9">
        <v>2018175865</v>
      </c>
      <c r="U15" s="10" t="s">
        <v>143</v>
      </c>
      <c r="V15" s="11" t="s">
        <v>34</v>
      </c>
      <c r="W15" s="12" t="s">
        <v>144</v>
      </c>
      <c r="X15" s="6" t="s">
        <v>145</v>
      </c>
      <c r="Y15" s="6">
        <v>9990426575</v>
      </c>
      <c r="Z15" s="4" t="s">
        <v>146</v>
      </c>
      <c r="AA15" s="10" t="s">
        <v>147</v>
      </c>
      <c r="AB15" s="13" t="s">
        <v>148</v>
      </c>
      <c r="AC15" s="4" t="s">
        <v>40</v>
      </c>
      <c r="AD15" s="46" t="s">
        <v>41</v>
      </c>
    </row>
    <row r="16" spans="1:30" s="14" customFormat="1" x14ac:dyDescent="0.25">
      <c r="A16" s="3">
        <v>14</v>
      </c>
      <c r="B16" s="4" t="s">
        <v>29</v>
      </c>
      <c r="C16" s="5" t="s">
        <v>149</v>
      </c>
      <c r="D16" s="6" t="s">
        <v>150</v>
      </c>
      <c r="E16" s="4" t="s">
        <v>142</v>
      </c>
      <c r="F16" s="4">
        <v>28</v>
      </c>
      <c r="G16" s="4">
        <v>26</v>
      </c>
      <c r="H16" s="7">
        <v>17234</v>
      </c>
      <c r="I16" s="7">
        <v>862</v>
      </c>
      <c r="J16" s="27">
        <f t="shared" si="4"/>
        <v>18096</v>
      </c>
      <c r="K16" s="27">
        <f>H16/G16*F16</f>
        <v>18559.692307692305</v>
      </c>
      <c r="L16" s="27">
        <f>I16/G16*F16</f>
        <v>928.30769230769226</v>
      </c>
      <c r="M16" s="27">
        <f t="shared" si="5"/>
        <v>19487.999999999996</v>
      </c>
      <c r="N16" s="31">
        <f t="shared" si="0"/>
        <v>2227.1630769230765</v>
      </c>
      <c r="O16" s="27">
        <f t="shared" si="1"/>
        <v>146.15999999999997</v>
      </c>
      <c r="P16" s="27">
        <f t="shared" si="2"/>
        <v>2373.3230769230763</v>
      </c>
      <c r="Q16" s="27">
        <f t="shared" si="3"/>
        <v>17114.676923076921</v>
      </c>
      <c r="R16" s="9">
        <v>101644432906</v>
      </c>
      <c r="S16" s="8">
        <v>16830</v>
      </c>
      <c r="T16" s="9">
        <v>2018176435</v>
      </c>
      <c r="U16" s="10" t="s">
        <v>151</v>
      </c>
      <c r="V16" s="11" t="s">
        <v>82</v>
      </c>
      <c r="W16" s="12" t="s">
        <v>83</v>
      </c>
      <c r="X16" s="6" t="s">
        <v>152</v>
      </c>
      <c r="Y16" s="6">
        <v>8882019677</v>
      </c>
      <c r="Z16" s="4" t="s">
        <v>153</v>
      </c>
      <c r="AA16" s="10" t="s">
        <v>154</v>
      </c>
      <c r="AB16" s="13" t="s">
        <v>155</v>
      </c>
      <c r="AC16" s="11" t="s">
        <v>40</v>
      </c>
      <c r="AD16" s="46" t="s">
        <v>41</v>
      </c>
    </row>
    <row r="17" spans="1:30" s="14" customFormat="1" x14ac:dyDescent="0.25">
      <c r="A17" s="3">
        <v>15</v>
      </c>
      <c r="B17" s="4" t="s">
        <v>29</v>
      </c>
      <c r="C17" s="5" t="s">
        <v>156</v>
      </c>
      <c r="D17" s="6" t="s">
        <v>157</v>
      </c>
      <c r="E17" s="4" t="s">
        <v>142</v>
      </c>
      <c r="F17" s="4">
        <v>19</v>
      </c>
      <c r="G17" s="4">
        <v>26</v>
      </c>
      <c r="H17" s="7">
        <v>17234</v>
      </c>
      <c r="I17" s="7">
        <v>862</v>
      </c>
      <c r="J17" s="27">
        <f t="shared" si="4"/>
        <v>18096</v>
      </c>
      <c r="K17" s="27">
        <f>H17/G17*F17</f>
        <v>12594.076923076922</v>
      </c>
      <c r="L17" s="27">
        <f>I17/G17*F17</f>
        <v>629.92307692307691</v>
      </c>
      <c r="M17" s="27">
        <f t="shared" si="5"/>
        <v>13223.999999999998</v>
      </c>
      <c r="N17" s="31">
        <f t="shared" si="0"/>
        <v>1511.2892307692305</v>
      </c>
      <c r="O17" s="27">
        <f t="shared" si="1"/>
        <v>99.179999999999978</v>
      </c>
      <c r="P17" s="27">
        <f t="shared" si="2"/>
        <v>1610.4692307692305</v>
      </c>
      <c r="Q17" s="27">
        <f t="shared" si="3"/>
        <v>11613.530769230767</v>
      </c>
      <c r="R17" s="9">
        <v>100767521007</v>
      </c>
      <c r="S17" s="8">
        <v>16854</v>
      </c>
      <c r="T17" s="9">
        <v>2018201394</v>
      </c>
      <c r="U17" s="10" t="s">
        <v>158</v>
      </c>
      <c r="V17" s="11" t="s">
        <v>46</v>
      </c>
      <c r="W17" s="12" t="s">
        <v>159</v>
      </c>
      <c r="X17" s="6" t="s">
        <v>160</v>
      </c>
      <c r="Y17" s="10" t="s">
        <v>161</v>
      </c>
      <c r="Z17" s="4" t="s">
        <v>162</v>
      </c>
      <c r="AA17" s="10" t="s">
        <v>163</v>
      </c>
      <c r="AB17" s="13" t="s">
        <v>164</v>
      </c>
      <c r="AC17" s="4" t="s">
        <v>40</v>
      </c>
      <c r="AD17" s="46" t="s">
        <v>41</v>
      </c>
    </row>
    <row r="18" spans="1:30" s="14" customFormat="1" x14ac:dyDescent="0.25">
      <c r="A18" s="3">
        <v>16</v>
      </c>
      <c r="B18" s="4" t="s">
        <v>29</v>
      </c>
      <c r="C18" s="5" t="s">
        <v>165</v>
      </c>
      <c r="D18" s="6" t="s">
        <v>166</v>
      </c>
      <c r="E18" s="4" t="s">
        <v>142</v>
      </c>
      <c r="F18" s="4">
        <v>29</v>
      </c>
      <c r="G18" s="4">
        <v>26</v>
      </c>
      <c r="H18" s="7">
        <v>17234</v>
      </c>
      <c r="I18" s="7">
        <v>862</v>
      </c>
      <c r="J18" s="27">
        <f t="shared" si="4"/>
        <v>18096</v>
      </c>
      <c r="K18" s="27">
        <f>H18/G18*F18</f>
        <v>19222.538461538461</v>
      </c>
      <c r="L18" s="27">
        <f>I18/G18*F18</f>
        <v>961.46153846153845</v>
      </c>
      <c r="M18" s="27">
        <f t="shared" si="5"/>
        <v>20184</v>
      </c>
      <c r="N18" s="31">
        <f t="shared" si="0"/>
        <v>2306.7046153846154</v>
      </c>
      <c r="O18" s="27">
        <f t="shared" si="1"/>
        <v>151.38</v>
      </c>
      <c r="P18" s="27">
        <f t="shared" si="2"/>
        <v>2458.0846153846155</v>
      </c>
      <c r="Q18" s="27">
        <f t="shared" si="3"/>
        <v>17725.915384615386</v>
      </c>
      <c r="R18" s="9">
        <v>101677104747</v>
      </c>
      <c r="S18" s="8">
        <v>17002</v>
      </c>
      <c r="T18" s="9">
        <v>1014572605</v>
      </c>
      <c r="U18" s="10" t="s">
        <v>167</v>
      </c>
      <c r="V18" s="11" t="s">
        <v>98</v>
      </c>
      <c r="W18" s="12" t="s">
        <v>99</v>
      </c>
      <c r="X18" s="6" t="s">
        <v>168</v>
      </c>
      <c r="Y18" s="6">
        <v>8800152098</v>
      </c>
      <c r="Z18" s="4" t="s">
        <v>169</v>
      </c>
      <c r="AA18" s="10" t="s">
        <v>170</v>
      </c>
      <c r="AB18" s="13" t="s">
        <v>171</v>
      </c>
      <c r="AC18" s="4" t="s">
        <v>40</v>
      </c>
      <c r="AD18" s="46" t="s">
        <v>41</v>
      </c>
    </row>
    <row r="19" spans="1:30" s="14" customFormat="1" ht="15.75" thickBot="1" x14ac:dyDescent="0.3">
      <c r="A19" s="15">
        <v>17</v>
      </c>
      <c r="B19" s="16" t="s">
        <v>29</v>
      </c>
      <c r="C19" s="17" t="s">
        <v>172</v>
      </c>
      <c r="D19" s="18" t="s">
        <v>173</v>
      </c>
      <c r="E19" s="16" t="s">
        <v>44</v>
      </c>
      <c r="F19" s="16">
        <f>28</f>
        <v>28</v>
      </c>
      <c r="G19" s="16">
        <v>26</v>
      </c>
      <c r="H19" s="19">
        <v>17234</v>
      </c>
      <c r="I19" s="19">
        <v>862</v>
      </c>
      <c r="J19" s="47">
        <f t="shared" si="4"/>
        <v>18096</v>
      </c>
      <c r="K19" s="47">
        <f>H19/G19*F19</f>
        <v>18559.692307692305</v>
      </c>
      <c r="L19" s="47">
        <f>I19/G19*F19</f>
        <v>928.30769230769226</v>
      </c>
      <c r="M19" s="47">
        <f t="shared" si="5"/>
        <v>19487.999999999996</v>
      </c>
      <c r="N19" s="48">
        <f t="shared" si="0"/>
        <v>2227.1630769230765</v>
      </c>
      <c r="O19" s="47">
        <f t="shared" si="1"/>
        <v>146.15999999999997</v>
      </c>
      <c r="P19" s="47">
        <f t="shared" si="2"/>
        <v>2373.3230769230763</v>
      </c>
      <c r="Q19" s="47">
        <f t="shared" si="3"/>
        <v>17114.676923076921</v>
      </c>
      <c r="R19" s="21">
        <v>100749308211</v>
      </c>
      <c r="S19" s="20">
        <v>17830</v>
      </c>
      <c r="T19" s="21">
        <v>2018640619</v>
      </c>
      <c r="U19" s="22" t="s">
        <v>174</v>
      </c>
      <c r="V19" s="23" t="s">
        <v>34</v>
      </c>
      <c r="W19" s="24" t="s">
        <v>175</v>
      </c>
      <c r="X19" s="18" t="s">
        <v>176</v>
      </c>
      <c r="Y19" s="18"/>
      <c r="Z19" s="16" t="s">
        <v>177</v>
      </c>
      <c r="AA19" s="22" t="s">
        <v>178</v>
      </c>
      <c r="AB19" s="25" t="s">
        <v>179</v>
      </c>
      <c r="AC19" s="16" t="s">
        <v>40</v>
      </c>
      <c r="AD19" s="49" t="s">
        <v>41</v>
      </c>
    </row>
    <row r="20" spans="1:30" x14ac:dyDescent="0.25">
      <c r="F20" s="53">
        <f>SUM(F3:F19)</f>
        <v>425</v>
      </c>
      <c r="Q20" s="53">
        <f>SUM(Q3:Q19)</f>
        <v>266465.6983653846</v>
      </c>
    </row>
  </sheetData>
  <mergeCells count="1">
    <mergeCell ref="A1:AD1"/>
  </mergeCells>
  <conditionalFormatting sqref="J3:J19 L3:L19 P3:P19 H5:I5 H15:I16">
    <cfRule type="containsText" dxfId="0" priority="2" operator="containsText" text="P">
      <formula>NOT(ISERROR(SEARCH("P",H3)))</formula>
    </cfRule>
  </conditionalFormatting>
  <pageMargins left="0.7" right="0.7" top="0.75" bottom="0.75" header="0.3" footer="0.3"/>
  <pageSetup paperSize="9" scale="1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</dc:creator>
  <cp:lastModifiedBy>Varsha</cp:lastModifiedBy>
  <dcterms:created xsi:type="dcterms:W3CDTF">2023-08-01T09:24:21Z</dcterms:created>
  <dcterms:modified xsi:type="dcterms:W3CDTF">2024-01-31T07:43:11Z</dcterms:modified>
</cp:coreProperties>
</file>