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LUTIONS FACILITY (23-24-A)\HIPPO_DELHI\COMLIANCE DOC\JUN-23\PDF\"/>
    </mc:Choice>
  </mc:AlternateContent>
  <xr:revisionPtr revIDLastSave="0" documentId="13_ncr:1_{51A76B5E-39B0-47AE-A9FF-754FBBDA1CE1}" xr6:coauthVersionLast="47" xr6:coauthVersionMax="47" xr10:uidLastSave="{00000000-0000-0000-0000-000000000000}"/>
  <bookViews>
    <workbookView xWindow="-120" yWindow="-120" windowWidth="20730" windowHeight="11160" xr2:uid="{A832ACBD-61ED-4C7D-897E-F5CEB42080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0" i="1" l="1"/>
  <c r="AF20" i="1"/>
  <c r="AE20" i="1"/>
  <c r="W20" i="1"/>
  <c r="V20" i="1"/>
  <c r="U20" i="1"/>
  <c r="R20" i="1"/>
  <c r="K20" i="1"/>
  <c r="J20" i="1"/>
  <c r="I20" i="1"/>
  <c r="H20" i="1"/>
  <c r="P8" i="1"/>
  <c r="P7" i="1"/>
  <c r="P6" i="1"/>
  <c r="P5" i="1"/>
  <c r="P4" i="1"/>
  <c r="P3" i="1"/>
  <c r="O8" i="1" l="1"/>
  <c r="O7" i="1"/>
  <c r="O6" i="1"/>
  <c r="O5" i="1"/>
  <c r="O4" i="1"/>
  <c r="O3" i="1"/>
  <c r="N19" i="1"/>
  <c r="N18" i="1"/>
  <c r="N17" i="1"/>
  <c r="N16" i="1"/>
  <c r="N15" i="1"/>
  <c r="N14" i="1"/>
  <c r="N13" i="1"/>
  <c r="N12" i="1"/>
  <c r="N11" i="1"/>
  <c r="N10" i="1"/>
  <c r="N9" i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M12" i="1"/>
  <c r="P12" i="1" s="1"/>
  <c r="M11" i="1"/>
  <c r="P11" i="1" s="1"/>
  <c r="M10" i="1"/>
  <c r="P10" i="1" s="1"/>
  <c r="M9" i="1"/>
  <c r="L19" i="1"/>
  <c r="L18" i="1"/>
  <c r="L17" i="1"/>
  <c r="L16" i="1"/>
  <c r="L15" i="1"/>
  <c r="L14" i="1"/>
  <c r="L13" i="1"/>
  <c r="L12" i="1"/>
  <c r="L11" i="1"/>
  <c r="L10" i="1"/>
  <c r="L9" i="1"/>
  <c r="L20" i="1" l="1"/>
  <c r="N20" i="1"/>
  <c r="P9" i="1"/>
  <c r="P20" i="1" s="1"/>
  <c r="M20" i="1"/>
  <c r="Q4" i="1"/>
  <c r="S4" i="1" s="1"/>
  <c r="T4" i="1" s="1"/>
  <c r="Q6" i="1"/>
  <c r="S6" i="1" s="1"/>
  <c r="T6" i="1" s="1"/>
  <c r="Q8" i="1"/>
  <c r="S8" i="1" s="1"/>
  <c r="T8" i="1" s="1"/>
  <c r="Q3" i="1"/>
  <c r="Q5" i="1"/>
  <c r="S5" i="1" s="1"/>
  <c r="T5" i="1" s="1"/>
  <c r="Q7" i="1"/>
  <c r="S7" i="1" s="1"/>
  <c r="T7" i="1" s="1"/>
  <c r="O9" i="1"/>
  <c r="O11" i="1"/>
  <c r="O13" i="1"/>
  <c r="O15" i="1"/>
  <c r="O17" i="1"/>
  <c r="O19" i="1"/>
  <c r="O10" i="1"/>
  <c r="O12" i="1"/>
  <c r="O14" i="1"/>
  <c r="O16" i="1"/>
  <c r="O18" i="1"/>
  <c r="O20" i="1" l="1"/>
  <c r="S3" i="1"/>
  <c r="Q18" i="1"/>
  <c r="S18" i="1" s="1"/>
  <c r="T18" i="1" s="1"/>
  <c r="Q14" i="1"/>
  <c r="S14" i="1" s="1"/>
  <c r="T14" i="1" s="1"/>
  <c r="Q10" i="1"/>
  <c r="S10" i="1" s="1"/>
  <c r="T10" i="1" s="1"/>
  <c r="Q19" i="1"/>
  <c r="S19" i="1" s="1"/>
  <c r="T19" i="1" s="1"/>
  <c r="Q15" i="1"/>
  <c r="S15" i="1" s="1"/>
  <c r="T15" i="1" s="1"/>
  <c r="Q11" i="1"/>
  <c r="S11" i="1" s="1"/>
  <c r="T11" i="1" s="1"/>
  <c r="Q16" i="1"/>
  <c r="S16" i="1" s="1"/>
  <c r="T16" i="1" s="1"/>
  <c r="Q12" i="1"/>
  <c r="S12" i="1" s="1"/>
  <c r="T12" i="1" s="1"/>
  <c r="Q17" i="1"/>
  <c r="S17" i="1" s="1"/>
  <c r="T17" i="1" s="1"/>
  <c r="Q13" i="1"/>
  <c r="S13" i="1" s="1"/>
  <c r="T13" i="1" s="1"/>
  <c r="Q9" i="1"/>
  <c r="S9" i="1" s="1"/>
  <c r="T9" i="1" s="1"/>
  <c r="T3" i="1" l="1"/>
  <c r="T20" i="1" s="1"/>
  <c r="S20" i="1"/>
  <c r="Q20" i="1"/>
</calcChain>
</file>

<file path=xl/sharedStrings.xml><?xml version="1.0" encoding="utf-8"?>
<sst xmlns="http://schemas.openxmlformats.org/spreadsheetml/2006/main" count="274" uniqueCount="184">
  <si>
    <t xml:space="preserve"> </t>
  </si>
  <si>
    <t>CategoryName</t>
  </si>
  <si>
    <t>EMP CODE</t>
  </si>
  <si>
    <t>Employee Name</t>
  </si>
  <si>
    <t>DesigName</t>
  </si>
  <si>
    <t>Days Present</t>
  </si>
  <si>
    <t>Total Days IN MONTH FOR SAL</t>
  </si>
  <si>
    <t>Client Basic+ VDA</t>
  </si>
  <si>
    <t>Client HRA</t>
  </si>
  <si>
    <t>Client Gross</t>
  </si>
  <si>
    <t>Basic Earned</t>
  </si>
  <si>
    <t>H.R.A Erned</t>
  </si>
  <si>
    <t>Total Allowance</t>
  </si>
  <si>
    <t>PROV. FUND</t>
  </si>
  <si>
    <t>E.S.I.C</t>
  </si>
  <si>
    <t>ADV</t>
  </si>
  <si>
    <t>Total Deductions</t>
  </si>
  <si>
    <t>Net Paid</t>
  </si>
  <si>
    <t>UAN</t>
  </si>
  <si>
    <t>PF Number</t>
  </si>
  <si>
    <t>ESIC Number</t>
  </si>
  <si>
    <t>Bank A/c Number</t>
  </si>
  <si>
    <t>BankName</t>
  </si>
  <si>
    <t>IFSC Code</t>
  </si>
  <si>
    <t>PAN CARD</t>
  </si>
  <si>
    <t>MOBILE NO.</t>
  </si>
  <si>
    <t>HUSBAND /Father Name</t>
  </si>
  <si>
    <t>Adhar Number</t>
  </si>
  <si>
    <t>Date of Birth</t>
  </si>
  <si>
    <t>Date Joined</t>
  </si>
  <si>
    <t>SUB CODE</t>
  </si>
  <si>
    <t>HIPPO STORE -DELHI</t>
  </si>
  <si>
    <t>SFS0381</t>
  </si>
  <si>
    <t>SANJEET KUMAR</t>
  </si>
  <si>
    <t>SUP</t>
  </si>
  <si>
    <t>90832010035416</t>
  </si>
  <si>
    <t>CANARA BANK</t>
  </si>
  <si>
    <t>CNRB0019038</t>
  </si>
  <si>
    <t>BONPK7592H</t>
  </si>
  <si>
    <t>DEEP RAM</t>
  </si>
  <si>
    <t>2073 0887 0972</t>
  </si>
  <si>
    <t>20/08/1976</t>
  </si>
  <si>
    <t>21.01.23</t>
  </si>
  <si>
    <t>DELHI</t>
  </si>
  <si>
    <t>SFS0382</t>
  </si>
  <si>
    <t xml:space="preserve">KUMKUM </t>
  </si>
  <si>
    <t>HK</t>
  </si>
  <si>
    <t>8445562411</t>
  </si>
  <si>
    <t>KOTAK MAHINDRA BANK</t>
  </si>
  <si>
    <t>KKBK0004583</t>
  </si>
  <si>
    <t>HDFPK1054P</t>
  </si>
  <si>
    <t>NAND KISHOR</t>
  </si>
  <si>
    <t>9587 9510 8219</t>
  </si>
  <si>
    <t>25/02/1981</t>
  </si>
  <si>
    <t>SFS0383</t>
  </si>
  <si>
    <t>OMPRAKASH</t>
  </si>
  <si>
    <t>198301000004439</t>
  </si>
  <si>
    <t>INDIAN OVERSEAS BANK</t>
  </si>
  <si>
    <t>IOBA0001983</t>
  </si>
  <si>
    <t>ENCPP8827H</t>
  </si>
  <si>
    <t>GAURI SHANKAR</t>
  </si>
  <si>
    <t>8530 4855 2961</t>
  </si>
  <si>
    <t>10/04/1992</t>
  </si>
  <si>
    <t>SFS0384</t>
  </si>
  <si>
    <t>MADAN LAL KISHORLAL</t>
  </si>
  <si>
    <t>5562500100370201</t>
  </si>
  <si>
    <t>KARNATAKA BANK</t>
  </si>
  <si>
    <t>KARB0000556</t>
  </si>
  <si>
    <t>AGVPL5085F</t>
  </si>
  <si>
    <t>KISHORI LAL</t>
  </si>
  <si>
    <t>7108 2408 2486</t>
  </si>
  <si>
    <t>14/08/1989</t>
  </si>
  <si>
    <t>SFS0385</t>
  </si>
  <si>
    <t>VIJENDRA HARPRASAD</t>
  </si>
  <si>
    <t>06860100013400</t>
  </si>
  <si>
    <t>BANK OF BARODA</t>
  </si>
  <si>
    <t>BARB0PUSARO</t>
  </si>
  <si>
    <t>BYMPV5208E</t>
  </si>
  <si>
    <t>HARPRASAD</t>
  </si>
  <si>
    <t>6891 2481 7151</t>
  </si>
  <si>
    <t>04/07/1986</t>
  </si>
  <si>
    <t>SFS0386</t>
  </si>
  <si>
    <t>NITIN KUMAR RAKESH</t>
  </si>
  <si>
    <t>39618461736</t>
  </si>
  <si>
    <t>STATE BANK OF INDIA</t>
  </si>
  <si>
    <t>SBIN0004843</t>
  </si>
  <si>
    <t>BQLPN2427G</t>
  </si>
  <si>
    <t>RAKESH</t>
  </si>
  <si>
    <t>811545670274</t>
  </si>
  <si>
    <t>01/01/1998</t>
  </si>
  <si>
    <t>SFS0387</t>
  </si>
  <si>
    <t>RAMESH RAM RATAN</t>
  </si>
  <si>
    <t>06860100024790</t>
  </si>
  <si>
    <t>DAFPR6773B</t>
  </si>
  <si>
    <t>RAM RATAN</t>
  </si>
  <si>
    <t>876333113431</t>
  </si>
  <si>
    <t>01/01/1993</t>
  </si>
  <si>
    <t>SFS0388</t>
  </si>
  <si>
    <t>PAWAN KUMAR</t>
  </si>
  <si>
    <t>4172001700120834</t>
  </si>
  <si>
    <t>PUNJAB NATIONAL BANK</t>
  </si>
  <si>
    <t>PUNB0417200</t>
  </si>
  <si>
    <t>CTBPK8469D</t>
  </si>
  <si>
    <t>8178915262</t>
  </si>
  <si>
    <t>ABHAY RAM</t>
  </si>
  <si>
    <t>8529 8418 0091</t>
  </si>
  <si>
    <t>18/09/1994</t>
  </si>
  <si>
    <t>SFS0389</t>
  </si>
  <si>
    <t>HARSHPAL SINGH</t>
  </si>
  <si>
    <t>6470055212</t>
  </si>
  <si>
    <t>INDIAN BANK</t>
  </si>
  <si>
    <t>IDIB000U031</t>
  </si>
  <si>
    <t>GQBPS3071Q</t>
  </si>
  <si>
    <t>BALWANT SINGH</t>
  </si>
  <si>
    <t>8522 4509 8906</t>
  </si>
  <si>
    <t>25/12/1970</t>
  </si>
  <si>
    <t>SFS0390</t>
  </si>
  <si>
    <t>NITIN SHARMA</t>
  </si>
  <si>
    <t>33566120025</t>
  </si>
  <si>
    <t>SBIN0004384</t>
  </si>
  <si>
    <t>CXIPS2598L</t>
  </si>
  <si>
    <t>DAHARAM PAL SHARMA</t>
  </si>
  <si>
    <t>5832 5651 7935</t>
  </si>
  <si>
    <t>01/01/1992</t>
  </si>
  <si>
    <t>SFS0391</t>
  </si>
  <si>
    <t>PAVAN KUMAR</t>
  </si>
  <si>
    <t>PANTRY BOY</t>
  </si>
  <si>
    <t>18102121000330</t>
  </si>
  <si>
    <t>PUNB0181010</t>
  </si>
  <si>
    <t>HFLPK5671C</t>
  </si>
  <si>
    <t>KUMARPAL SINGH</t>
  </si>
  <si>
    <t>4846 6128 5358</t>
  </si>
  <si>
    <t>21/08/2001</t>
  </si>
  <si>
    <t>SFS0392</t>
  </si>
  <si>
    <t>PRAVESH KUMAR JHA</t>
  </si>
  <si>
    <t>5015219238</t>
  </si>
  <si>
    <t>CITI BANK</t>
  </si>
  <si>
    <t>CITI0000002</t>
  </si>
  <si>
    <t>CBLPJ6029G</t>
  </si>
  <si>
    <t>UMESH JHA</t>
  </si>
  <si>
    <t>5965 9326 6154</t>
  </si>
  <si>
    <t>01/01/1987</t>
  </si>
  <si>
    <t>SFS0393</t>
  </si>
  <si>
    <t>VINOD SHYAM LAL</t>
  </si>
  <si>
    <t>LDR</t>
  </si>
  <si>
    <t>1762101034926</t>
  </si>
  <si>
    <t>CNRB0001762</t>
  </si>
  <si>
    <t>ASOPV7511K</t>
  </si>
  <si>
    <t>SHYAM LAL</t>
  </si>
  <si>
    <t>6089 0241 8786</t>
  </si>
  <si>
    <t>29/05/1979</t>
  </si>
  <si>
    <t>SFS0394</t>
  </si>
  <si>
    <t>BABLOO SINGH</t>
  </si>
  <si>
    <t>31951479921</t>
  </si>
  <si>
    <t>BVRPS6426H</t>
  </si>
  <si>
    <t>RAJINDER SINGH</t>
  </si>
  <si>
    <t>6113 3227 5669</t>
  </si>
  <si>
    <t>30/04/1989</t>
  </si>
  <si>
    <t>SFS0395</t>
  </si>
  <si>
    <t>VIPAN KUMAR</t>
  </si>
  <si>
    <t>6845643495</t>
  </si>
  <si>
    <t>KKBK0004623</t>
  </si>
  <si>
    <t>IJJPK7185L</t>
  </si>
  <si>
    <t>6397112915</t>
  </si>
  <si>
    <t>NAWAV SINGH</t>
  </si>
  <si>
    <t>9009 2812 9308</t>
  </si>
  <si>
    <t>11/06/1996</t>
  </si>
  <si>
    <t>SFS0396</t>
  </si>
  <si>
    <t>OMPRAKASH MANGE RAM</t>
  </si>
  <si>
    <t>4172000100122284</t>
  </si>
  <si>
    <t>DKWPP3533C</t>
  </si>
  <si>
    <t>MANGE RAM</t>
  </si>
  <si>
    <t>5805 9161 2115</t>
  </si>
  <si>
    <t>20/04/1986</t>
  </si>
  <si>
    <t>SFS0397</t>
  </si>
  <si>
    <t>GUDOO RAJINDER SINGH</t>
  </si>
  <si>
    <t>0157131000202</t>
  </si>
  <si>
    <t>CNRB0000157</t>
  </si>
  <si>
    <t>DDSPG3929Q</t>
  </si>
  <si>
    <t>RAJENDER SINGH</t>
  </si>
  <si>
    <t>8030 0760 4405</t>
  </si>
  <si>
    <t>06/11/1992</t>
  </si>
  <si>
    <t>SR.NO.</t>
  </si>
  <si>
    <t>HIPPO STORE - DELHI COMLIANCE DATA JUN-23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</si>
</sst>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/d/yy;@"/>
    <numFmt numFmtId="166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5" fontId="3" fillId="0" borderId="2" xfId="0" quotePrefix="1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  <color auto="1"/>
      </font>
    </dxf>
    <dxf>
      <font>
        <b/>
        <i val="0"/>
        <color theme="1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0647-53B9-474D-AEA9-4EBDC6C3F7AB}">
  <dimension ref="A1:AG20"/>
  <sheetViews>
    <sheetView tabSelected="1" topLeftCell="C1" workbookViewId="0">
      <pane xSplit="5" ySplit="2" topLeftCell="X6" activePane="bottomRight" state="frozen"/>
      <selection activeCell="C1" sqref="C1"/>
      <selection pane="topRight" activeCell="F1" sqref="F1"/>
      <selection pane="bottomLeft" activeCell="C3" sqref="C3"/>
      <selection pane="bottomRight" activeCell="AD20" sqref="AD20"/>
    </sheetView>
  </sheetViews>
  <sheetFormatPr defaultRowHeight="15" x14ac:dyDescent="0.25"/>
  <cols>
    <col min="1" max="1" width="4" bestFit="1" customWidth="1"/>
    <col min="2" max="2" width="19" bestFit="1" customWidth="1"/>
    <col min="3" max="3" width="4.5703125" customWidth="1"/>
    <col min="4" max="4" width="19" customWidth="1"/>
    <col min="5" max="5" width="8" bestFit="1" customWidth="1"/>
    <col min="6" max="6" width="24.5703125" bestFit="1" customWidth="1"/>
    <col min="7" max="7" width="12" bestFit="1" customWidth="1"/>
    <col min="8" max="8" width="6.5703125" bestFit="1" customWidth="1"/>
    <col min="9" max="9" width="8.140625" bestFit="1" customWidth="1"/>
    <col min="10" max="10" width="8.5703125" bestFit="1" customWidth="1"/>
    <col min="11" max="11" width="7.5703125" bestFit="1" customWidth="1"/>
    <col min="12" max="12" width="6.28515625" bestFit="1" customWidth="1"/>
    <col min="13" max="13" width="7.140625" bestFit="1" customWidth="1"/>
    <col min="14" max="14" width="6.140625" bestFit="1" customWidth="1"/>
    <col min="16" max="16" width="6.5703125" bestFit="1" customWidth="1"/>
    <col min="17" max="17" width="6.42578125" bestFit="1" customWidth="1"/>
    <col min="18" max="18" width="6" bestFit="1" customWidth="1"/>
    <col min="19" max="19" width="9" bestFit="1" customWidth="1"/>
    <col min="20" max="20" width="8.5703125" bestFit="1" customWidth="1"/>
    <col min="21" max="21" width="14.140625" bestFit="1" customWidth="1"/>
    <col min="22" max="22" width="8.28515625" bestFit="1" customWidth="1"/>
    <col min="23" max="23" width="12" bestFit="1" customWidth="1"/>
    <col min="24" max="24" width="17.28515625" bestFit="1" customWidth="1"/>
    <col min="25" max="25" width="23.5703125" bestFit="1" customWidth="1"/>
    <col min="26" max="26" width="14.140625" bestFit="1" customWidth="1"/>
    <col min="27" max="27" width="12.7109375" bestFit="1" customWidth="1"/>
    <col min="28" max="28" width="11" bestFit="1" customWidth="1"/>
    <col min="29" max="29" width="22.5703125" bestFit="1" customWidth="1"/>
    <col min="30" max="30" width="14" bestFit="1" customWidth="1"/>
    <col min="31" max="31" width="10.7109375" bestFit="1" customWidth="1"/>
    <col min="32" max="32" width="8.140625" bestFit="1" customWidth="1"/>
    <col min="33" max="33" width="6" bestFit="1" customWidth="1"/>
  </cols>
  <sheetData>
    <row r="1" spans="1:33" ht="15.75" thickBot="1" x14ac:dyDescent="0.3">
      <c r="C1" s="29" t="s">
        <v>183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1"/>
    </row>
    <row r="2" spans="1:33" s="13" customFormat="1" ht="60.75" thickBot="1" x14ac:dyDescent="0.3">
      <c r="A2" s="1" t="s">
        <v>0</v>
      </c>
      <c r="B2" s="14" t="s">
        <v>1</v>
      </c>
      <c r="C2" s="25" t="s">
        <v>182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22</v>
      </c>
      <c r="Z2" s="26" t="s">
        <v>23</v>
      </c>
      <c r="AA2" s="26" t="s">
        <v>24</v>
      </c>
      <c r="AB2" s="26" t="s">
        <v>25</v>
      </c>
      <c r="AC2" s="26" t="s">
        <v>26</v>
      </c>
      <c r="AD2" s="26" t="s">
        <v>27</v>
      </c>
      <c r="AE2" s="27" t="s">
        <v>28</v>
      </c>
      <c r="AF2" s="27" t="s">
        <v>29</v>
      </c>
      <c r="AG2" s="28" t="s">
        <v>30</v>
      </c>
    </row>
    <row r="3" spans="1:33" s="12" customFormat="1" x14ac:dyDescent="0.25">
      <c r="A3" s="2">
        <v>1</v>
      </c>
      <c r="B3" s="2" t="s">
        <v>31</v>
      </c>
      <c r="C3" s="15">
        <v>1</v>
      </c>
      <c r="D3" s="15" t="s">
        <v>31</v>
      </c>
      <c r="E3" s="16" t="s">
        <v>32</v>
      </c>
      <c r="F3" s="17" t="s">
        <v>33</v>
      </c>
      <c r="G3" s="15" t="s">
        <v>34</v>
      </c>
      <c r="H3" s="15">
        <v>10</v>
      </c>
      <c r="I3" s="15">
        <v>26</v>
      </c>
      <c r="J3" s="18">
        <v>20903</v>
      </c>
      <c r="K3" s="18">
        <v>1045</v>
      </c>
      <c r="L3" s="15">
        <v>21948</v>
      </c>
      <c r="M3" s="15">
        <v>8039.6153846153848</v>
      </c>
      <c r="N3" s="15">
        <v>401.92307692307691</v>
      </c>
      <c r="O3" s="2">
        <f t="shared" ref="O3:O8" si="0">M3+N3</f>
        <v>8441.538461538461</v>
      </c>
      <c r="P3" s="19">
        <f>M3*12%</f>
        <v>964.7538461538461</v>
      </c>
      <c r="Q3" s="15">
        <f>O3*0.75%</f>
        <v>63.311538461538454</v>
      </c>
      <c r="R3" s="15">
        <v>2000</v>
      </c>
      <c r="S3" s="15">
        <f>P3+Q3+R3</f>
        <v>3028.0653846153846</v>
      </c>
      <c r="T3" s="15">
        <f t="shared" ref="T3:T19" si="1">O3-S3</f>
        <v>5413.4730769230764</v>
      </c>
      <c r="U3" s="20">
        <v>101498719669</v>
      </c>
      <c r="V3" s="19">
        <v>16942</v>
      </c>
      <c r="W3" s="19">
        <v>2018978051</v>
      </c>
      <c r="X3" s="21" t="s">
        <v>35</v>
      </c>
      <c r="Y3" s="22" t="s">
        <v>36</v>
      </c>
      <c r="Z3" s="23" t="s">
        <v>37</v>
      </c>
      <c r="AA3" s="17" t="s">
        <v>38</v>
      </c>
      <c r="AB3" s="17">
        <v>7011069114</v>
      </c>
      <c r="AC3" s="15" t="s">
        <v>39</v>
      </c>
      <c r="AD3" s="21" t="s">
        <v>40</v>
      </c>
      <c r="AE3" s="24" t="s">
        <v>41</v>
      </c>
      <c r="AF3" s="15" t="s">
        <v>42</v>
      </c>
      <c r="AG3" s="15" t="s">
        <v>43</v>
      </c>
    </row>
    <row r="4" spans="1:33" s="12" customFormat="1" x14ac:dyDescent="0.25">
      <c r="A4" s="2">
        <v>2</v>
      </c>
      <c r="B4" s="2" t="s">
        <v>31</v>
      </c>
      <c r="C4" s="2">
        <v>2</v>
      </c>
      <c r="D4" s="2" t="s">
        <v>31</v>
      </c>
      <c r="E4" s="3" t="s">
        <v>44</v>
      </c>
      <c r="F4" s="4" t="s">
        <v>45</v>
      </c>
      <c r="G4" s="2" t="s">
        <v>46</v>
      </c>
      <c r="H4" s="2">
        <v>25</v>
      </c>
      <c r="I4" s="2">
        <v>26</v>
      </c>
      <c r="J4" s="5">
        <v>17234</v>
      </c>
      <c r="K4" s="5">
        <v>862</v>
      </c>
      <c r="L4" s="2">
        <v>18096</v>
      </c>
      <c r="M4" s="2">
        <v>16571.153846153844</v>
      </c>
      <c r="N4" s="2">
        <v>828.84615384615381</v>
      </c>
      <c r="O4" s="2">
        <f t="shared" si="0"/>
        <v>17399.999999999996</v>
      </c>
      <c r="P4" s="19">
        <f t="shared" ref="P4:P19" si="2">M4*12%</f>
        <v>1988.5384615384612</v>
      </c>
      <c r="Q4" s="15">
        <f t="shared" ref="Q4:Q19" si="3">O4*0.75%</f>
        <v>130.49999999999997</v>
      </c>
      <c r="R4" s="2">
        <v>0</v>
      </c>
      <c r="S4" s="15">
        <f t="shared" ref="S4:S19" si="4">P4+Q4+R4</f>
        <v>2119.038461538461</v>
      </c>
      <c r="T4" s="15">
        <f t="shared" si="1"/>
        <v>15280.961538461535</v>
      </c>
      <c r="U4" s="7">
        <v>101644432968</v>
      </c>
      <c r="V4" s="6">
        <v>16836</v>
      </c>
      <c r="W4" s="7">
        <v>2018177195</v>
      </c>
      <c r="X4" s="8" t="s">
        <v>47</v>
      </c>
      <c r="Y4" s="9" t="s">
        <v>48</v>
      </c>
      <c r="Z4" s="10" t="s">
        <v>49</v>
      </c>
      <c r="AA4" s="4" t="s">
        <v>50</v>
      </c>
      <c r="AB4" s="4">
        <v>9560859844</v>
      </c>
      <c r="AC4" s="2" t="s">
        <v>51</v>
      </c>
      <c r="AD4" s="8" t="s">
        <v>52</v>
      </c>
      <c r="AE4" s="11" t="s">
        <v>53</v>
      </c>
      <c r="AF4" s="2" t="s">
        <v>42</v>
      </c>
      <c r="AG4" s="2" t="s">
        <v>43</v>
      </c>
    </row>
    <row r="5" spans="1:33" s="12" customFormat="1" x14ac:dyDescent="0.25">
      <c r="A5" s="2">
        <v>3</v>
      </c>
      <c r="B5" s="2" t="s">
        <v>31</v>
      </c>
      <c r="C5" s="2">
        <v>3</v>
      </c>
      <c r="D5" s="2" t="s">
        <v>31</v>
      </c>
      <c r="E5" s="3" t="s">
        <v>54</v>
      </c>
      <c r="F5" s="4" t="s">
        <v>55</v>
      </c>
      <c r="G5" s="2" t="s">
        <v>46</v>
      </c>
      <c r="H5" s="2">
        <v>24</v>
      </c>
      <c r="I5" s="2">
        <v>26</v>
      </c>
      <c r="J5" s="5">
        <v>17234</v>
      </c>
      <c r="K5" s="5">
        <v>862</v>
      </c>
      <c r="L5" s="2">
        <v>18096</v>
      </c>
      <c r="M5" s="2">
        <v>15908.307692307691</v>
      </c>
      <c r="N5" s="2">
        <v>795.69230769230762</v>
      </c>
      <c r="O5" s="2">
        <f t="shared" si="0"/>
        <v>16704</v>
      </c>
      <c r="P5" s="19">
        <f t="shared" si="2"/>
        <v>1908.9969230769229</v>
      </c>
      <c r="Q5" s="15">
        <f t="shared" si="3"/>
        <v>125.28</v>
      </c>
      <c r="R5" s="2">
        <v>0</v>
      </c>
      <c r="S5" s="15">
        <f t="shared" si="4"/>
        <v>2034.2769230769229</v>
      </c>
      <c r="T5" s="15">
        <f t="shared" si="1"/>
        <v>14669.723076923077</v>
      </c>
      <c r="U5" s="7">
        <v>101677104734</v>
      </c>
      <c r="V5" s="6">
        <v>17001</v>
      </c>
      <c r="W5" s="7">
        <v>2018147946</v>
      </c>
      <c r="X5" s="8" t="s">
        <v>56</v>
      </c>
      <c r="Y5" s="9" t="s">
        <v>57</v>
      </c>
      <c r="Z5" s="10" t="s">
        <v>58</v>
      </c>
      <c r="AA5" s="4" t="s">
        <v>59</v>
      </c>
      <c r="AB5" s="4">
        <v>9873579356</v>
      </c>
      <c r="AC5" s="2" t="s">
        <v>60</v>
      </c>
      <c r="AD5" s="8" t="s">
        <v>61</v>
      </c>
      <c r="AE5" s="11" t="s">
        <v>62</v>
      </c>
      <c r="AF5" s="2" t="s">
        <v>42</v>
      </c>
      <c r="AG5" s="2" t="s">
        <v>43</v>
      </c>
    </row>
    <row r="6" spans="1:33" s="12" customFormat="1" x14ac:dyDescent="0.25">
      <c r="A6" s="2">
        <v>4</v>
      </c>
      <c r="B6" s="2" t="s">
        <v>31</v>
      </c>
      <c r="C6" s="2">
        <v>4</v>
      </c>
      <c r="D6" s="2" t="s">
        <v>31</v>
      </c>
      <c r="E6" s="3" t="s">
        <v>63</v>
      </c>
      <c r="F6" s="4" t="s">
        <v>64</v>
      </c>
      <c r="G6" s="2" t="s">
        <v>46</v>
      </c>
      <c r="H6" s="2">
        <v>26</v>
      </c>
      <c r="I6" s="2">
        <v>26</v>
      </c>
      <c r="J6" s="5">
        <v>17234</v>
      </c>
      <c r="K6" s="5">
        <v>862</v>
      </c>
      <c r="L6" s="2">
        <v>18096</v>
      </c>
      <c r="M6" s="2">
        <v>17234</v>
      </c>
      <c r="N6" s="2">
        <v>862</v>
      </c>
      <c r="O6" s="2">
        <f t="shared" si="0"/>
        <v>18096</v>
      </c>
      <c r="P6" s="19">
        <f t="shared" si="2"/>
        <v>2068.08</v>
      </c>
      <c r="Q6" s="15">
        <f t="shared" si="3"/>
        <v>135.72</v>
      </c>
      <c r="R6" s="2">
        <v>0</v>
      </c>
      <c r="S6" s="15">
        <f t="shared" si="4"/>
        <v>2203.7999999999997</v>
      </c>
      <c r="T6" s="15">
        <f t="shared" si="1"/>
        <v>15892.2</v>
      </c>
      <c r="U6" s="7">
        <v>101635311526</v>
      </c>
      <c r="V6" s="6">
        <v>16783</v>
      </c>
      <c r="W6" s="6">
        <v>2018978062</v>
      </c>
      <c r="X6" s="8" t="s">
        <v>65</v>
      </c>
      <c r="Y6" s="9" t="s">
        <v>66</v>
      </c>
      <c r="Z6" s="10" t="s">
        <v>67</v>
      </c>
      <c r="AA6" s="4" t="s">
        <v>68</v>
      </c>
      <c r="AB6" s="4">
        <v>8826009927</v>
      </c>
      <c r="AC6" s="2" t="s">
        <v>69</v>
      </c>
      <c r="AD6" s="8" t="s">
        <v>70</v>
      </c>
      <c r="AE6" s="11" t="s">
        <v>71</v>
      </c>
      <c r="AF6" s="2" t="s">
        <v>42</v>
      </c>
      <c r="AG6" s="2" t="s">
        <v>43</v>
      </c>
    </row>
    <row r="7" spans="1:33" s="12" customFormat="1" x14ac:dyDescent="0.25">
      <c r="A7" s="2">
        <v>5</v>
      </c>
      <c r="B7" s="2" t="s">
        <v>31</v>
      </c>
      <c r="C7" s="2">
        <v>5</v>
      </c>
      <c r="D7" s="2" t="s">
        <v>31</v>
      </c>
      <c r="E7" s="3" t="s">
        <v>72</v>
      </c>
      <c r="F7" s="4" t="s">
        <v>73</v>
      </c>
      <c r="G7" s="2" t="s">
        <v>46</v>
      </c>
      <c r="H7" s="2">
        <v>21</v>
      </c>
      <c r="I7" s="2">
        <v>26</v>
      </c>
      <c r="J7" s="5">
        <v>17234</v>
      </c>
      <c r="K7" s="5">
        <v>862</v>
      </c>
      <c r="L7" s="2">
        <v>18096</v>
      </c>
      <c r="M7" s="2">
        <v>13919.76923076923</v>
      </c>
      <c r="N7" s="2">
        <v>696.23076923076917</v>
      </c>
      <c r="O7" s="2">
        <f t="shared" si="0"/>
        <v>14616</v>
      </c>
      <c r="P7" s="19">
        <f t="shared" si="2"/>
        <v>1670.3723076923077</v>
      </c>
      <c r="Q7" s="15">
        <f t="shared" si="3"/>
        <v>109.61999999999999</v>
      </c>
      <c r="R7" s="2">
        <v>0</v>
      </c>
      <c r="S7" s="15">
        <f t="shared" si="4"/>
        <v>1779.9923076923076</v>
      </c>
      <c r="T7" s="15">
        <f t="shared" si="1"/>
        <v>12836.007692307692</v>
      </c>
      <c r="U7" s="7">
        <v>101635311519</v>
      </c>
      <c r="V7" s="6">
        <v>16782</v>
      </c>
      <c r="W7" s="6">
        <v>2018978068</v>
      </c>
      <c r="X7" s="8" t="s">
        <v>74</v>
      </c>
      <c r="Y7" s="9" t="s">
        <v>75</v>
      </c>
      <c r="Z7" s="10" t="s">
        <v>76</v>
      </c>
      <c r="AA7" s="4" t="s">
        <v>77</v>
      </c>
      <c r="AB7" s="4">
        <v>9650673870</v>
      </c>
      <c r="AC7" s="2" t="s">
        <v>78</v>
      </c>
      <c r="AD7" s="8" t="s">
        <v>79</v>
      </c>
      <c r="AE7" s="11" t="s">
        <v>80</v>
      </c>
      <c r="AF7" s="9" t="s">
        <v>42</v>
      </c>
      <c r="AG7" s="2" t="s">
        <v>43</v>
      </c>
    </row>
    <row r="8" spans="1:33" s="12" customFormat="1" x14ac:dyDescent="0.25">
      <c r="A8" s="2">
        <v>6</v>
      </c>
      <c r="B8" s="2" t="s">
        <v>31</v>
      </c>
      <c r="C8" s="2">
        <v>6</v>
      </c>
      <c r="D8" s="2" t="s">
        <v>31</v>
      </c>
      <c r="E8" s="3" t="s">
        <v>81</v>
      </c>
      <c r="F8" s="4" t="s">
        <v>82</v>
      </c>
      <c r="G8" s="2" t="s">
        <v>46</v>
      </c>
      <c r="H8" s="2">
        <v>10</v>
      </c>
      <c r="I8" s="2">
        <v>26</v>
      </c>
      <c r="J8" s="5">
        <v>17234</v>
      </c>
      <c r="K8" s="5">
        <v>862</v>
      </c>
      <c r="L8" s="2">
        <v>18096</v>
      </c>
      <c r="M8" s="2">
        <v>6628.4615384615381</v>
      </c>
      <c r="N8" s="2">
        <v>331.53846153846155</v>
      </c>
      <c r="O8" s="2">
        <f t="shared" si="0"/>
        <v>6960</v>
      </c>
      <c r="P8" s="19">
        <f t="shared" si="2"/>
        <v>795.4153846153846</v>
      </c>
      <c r="Q8" s="15">
        <f t="shared" si="3"/>
        <v>52.199999999999996</v>
      </c>
      <c r="R8" s="2">
        <v>2000</v>
      </c>
      <c r="S8" s="15">
        <f t="shared" si="4"/>
        <v>2847.6153846153848</v>
      </c>
      <c r="T8" s="15">
        <f t="shared" si="1"/>
        <v>4112.3846153846152</v>
      </c>
      <c r="U8" s="7">
        <v>101684902019</v>
      </c>
      <c r="V8" s="6">
        <v>17102</v>
      </c>
      <c r="W8" s="7">
        <v>2018176457</v>
      </c>
      <c r="X8" s="8" t="s">
        <v>83</v>
      </c>
      <c r="Y8" s="9" t="s">
        <v>84</v>
      </c>
      <c r="Z8" s="10" t="s">
        <v>85</v>
      </c>
      <c r="AA8" s="4" t="s">
        <v>86</v>
      </c>
      <c r="AB8" s="4">
        <v>8375967226</v>
      </c>
      <c r="AC8" s="2" t="s">
        <v>87</v>
      </c>
      <c r="AD8" s="8" t="s">
        <v>88</v>
      </c>
      <c r="AE8" s="11" t="s">
        <v>89</v>
      </c>
      <c r="AF8" s="2" t="s">
        <v>42</v>
      </c>
      <c r="AG8" s="2" t="s">
        <v>43</v>
      </c>
    </row>
    <row r="9" spans="1:33" s="12" customFormat="1" x14ac:dyDescent="0.25">
      <c r="A9" s="2">
        <v>7</v>
      </c>
      <c r="B9" s="2" t="s">
        <v>31</v>
      </c>
      <c r="C9" s="2">
        <v>7</v>
      </c>
      <c r="D9" s="2" t="s">
        <v>31</v>
      </c>
      <c r="E9" s="3" t="s">
        <v>90</v>
      </c>
      <c r="F9" s="4" t="s">
        <v>91</v>
      </c>
      <c r="G9" s="2" t="s">
        <v>46</v>
      </c>
      <c r="H9" s="2">
        <v>9</v>
      </c>
      <c r="I9" s="2">
        <v>26</v>
      </c>
      <c r="J9" s="5">
        <v>17234</v>
      </c>
      <c r="K9" s="5">
        <v>862</v>
      </c>
      <c r="L9" s="2">
        <f>J9+K9</f>
        <v>18096</v>
      </c>
      <c r="M9" s="2">
        <f>J9/I9*H9</f>
        <v>5965.6153846153848</v>
      </c>
      <c r="N9" s="2">
        <f>K9/I9*H9</f>
        <v>298.38461538461536</v>
      </c>
      <c r="O9" s="2">
        <f>M9+N9</f>
        <v>6264</v>
      </c>
      <c r="P9" s="19">
        <f t="shared" si="2"/>
        <v>715.8738461538461</v>
      </c>
      <c r="Q9" s="15">
        <f t="shared" si="3"/>
        <v>46.98</v>
      </c>
      <c r="R9" s="2">
        <v>2000</v>
      </c>
      <c r="S9" s="15">
        <f t="shared" si="4"/>
        <v>2762.853846153846</v>
      </c>
      <c r="T9" s="15">
        <f t="shared" si="1"/>
        <v>3501.146153846154</v>
      </c>
      <c r="U9" s="7">
        <v>100893006039</v>
      </c>
      <c r="V9" s="6">
        <v>18321</v>
      </c>
      <c r="W9" s="7">
        <v>2018799925</v>
      </c>
      <c r="X9" s="8" t="s">
        <v>92</v>
      </c>
      <c r="Y9" s="9" t="s">
        <v>75</v>
      </c>
      <c r="Z9" s="10" t="s">
        <v>76</v>
      </c>
      <c r="AA9" s="4" t="s">
        <v>93</v>
      </c>
      <c r="AB9" s="4">
        <v>6399247588</v>
      </c>
      <c r="AC9" s="2" t="s">
        <v>94</v>
      </c>
      <c r="AD9" s="8" t="s">
        <v>95</v>
      </c>
      <c r="AE9" s="11" t="s">
        <v>96</v>
      </c>
      <c r="AF9" s="2" t="s">
        <v>42</v>
      </c>
      <c r="AG9" s="2" t="s">
        <v>43</v>
      </c>
    </row>
    <row r="10" spans="1:33" s="12" customFormat="1" x14ac:dyDescent="0.25">
      <c r="A10" s="2">
        <v>8</v>
      </c>
      <c r="B10" s="2" t="s">
        <v>31</v>
      </c>
      <c r="C10" s="2">
        <v>8</v>
      </c>
      <c r="D10" s="2" t="s">
        <v>31</v>
      </c>
      <c r="E10" s="3" t="s">
        <v>97</v>
      </c>
      <c r="F10" s="4" t="s">
        <v>98</v>
      </c>
      <c r="G10" s="2" t="s">
        <v>46</v>
      </c>
      <c r="H10" s="2">
        <v>10</v>
      </c>
      <c r="I10" s="2">
        <v>26</v>
      </c>
      <c r="J10" s="5">
        <v>17234</v>
      </c>
      <c r="K10" s="5">
        <v>862</v>
      </c>
      <c r="L10" s="2">
        <f t="shared" ref="L10:L19" si="5">J10+K10</f>
        <v>18096</v>
      </c>
      <c r="M10" s="2">
        <f>J10/I10*H10</f>
        <v>6628.4615384615381</v>
      </c>
      <c r="N10" s="2">
        <f>K10/I10*H10</f>
        <v>331.53846153846155</v>
      </c>
      <c r="O10" s="2">
        <f t="shared" ref="O10:O19" si="6">M10+N10</f>
        <v>6960</v>
      </c>
      <c r="P10" s="19">
        <f t="shared" si="2"/>
        <v>795.4153846153846</v>
      </c>
      <c r="Q10" s="15">
        <f t="shared" si="3"/>
        <v>52.199999999999996</v>
      </c>
      <c r="R10" s="2">
        <v>2000</v>
      </c>
      <c r="S10" s="15">
        <f t="shared" si="4"/>
        <v>2847.6153846153848</v>
      </c>
      <c r="T10" s="15">
        <f t="shared" si="1"/>
        <v>4112.3846153846152</v>
      </c>
      <c r="U10" s="6">
        <v>101644432896</v>
      </c>
      <c r="V10" s="6">
        <v>16044</v>
      </c>
      <c r="W10" s="6">
        <v>2018978073</v>
      </c>
      <c r="X10" s="8" t="s">
        <v>99</v>
      </c>
      <c r="Y10" s="9" t="s">
        <v>100</v>
      </c>
      <c r="Z10" s="10" t="s">
        <v>101</v>
      </c>
      <c r="AA10" s="4" t="s">
        <v>102</v>
      </c>
      <c r="AB10" s="8" t="s">
        <v>103</v>
      </c>
      <c r="AC10" s="2" t="s">
        <v>104</v>
      </c>
      <c r="AD10" s="8" t="s">
        <v>105</v>
      </c>
      <c r="AE10" s="11" t="s">
        <v>106</v>
      </c>
      <c r="AF10" s="2" t="s">
        <v>42</v>
      </c>
      <c r="AG10" s="2" t="s">
        <v>43</v>
      </c>
    </row>
    <row r="11" spans="1:33" s="12" customFormat="1" x14ac:dyDescent="0.25">
      <c r="A11" s="2">
        <v>9</v>
      </c>
      <c r="B11" s="2" t="s">
        <v>31</v>
      </c>
      <c r="C11" s="2">
        <v>9</v>
      </c>
      <c r="D11" s="2" t="s">
        <v>31</v>
      </c>
      <c r="E11" s="3" t="s">
        <v>107</v>
      </c>
      <c r="F11" s="4" t="s">
        <v>108</v>
      </c>
      <c r="G11" s="2" t="s">
        <v>46</v>
      </c>
      <c r="H11" s="2">
        <v>10</v>
      </c>
      <c r="I11" s="2">
        <v>26</v>
      </c>
      <c r="J11" s="5">
        <v>17234</v>
      </c>
      <c r="K11" s="5">
        <v>862</v>
      </c>
      <c r="L11" s="2">
        <f t="shared" si="5"/>
        <v>18096</v>
      </c>
      <c r="M11" s="2">
        <f>J11/I11*H11</f>
        <v>6628.4615384615381</v>
      </c>
      <c r="N11" s="2">
        <f>K11/I11*H11</f>
        <v>331.53846153846155</v>
      </c>
      <c r="O11" s="2">
        <f t="shared" si="6"/>
        <v>6960</v>
      </c>
      <c r="P11" s="19">
        <f t="shared" si="2"/>
        <v>795.4153846153846</v>
      </c>
      <c r="Q11" s="15">
        <f t="shared" si="3"/>
        <v>52.199999999999996</v>
      </c>
      <c r="R11" s="2">
        <v>0</v>
      </c>
      <c r="S11" s="15">
        <f t="shared" si="4"/>
        <v>847.61538461538464</v>
      </c>
      <c r="T11" s="15">
        <f t="shared" si="1"/>
        <v>6112.3846153846152</v>
      </c>
      <c r="U11" s="7">
        <v>101684901993</v>
      </c>
      <c r="V11" s="6">
        <v>17100</v>
      </c>
      <c r="W11" s="7">
        <v>2018201388</v>
      </c>
      <c r="X11" s="8" t="s">
        <v>109</v>
      </c>
      <c r="Y11" s="9" t="s">
        <v>110</v>
      </c>
      <c r="Z11" s="10" t="s">
        <v>111</v>
      </c>
      <c r="AA11" s="4" t="s">
        <v>112</v>
      </c>
      <c r="AB11" s="4">
        <v>9560237118</v>
      </c>
      <c r="AC11" s="2" t="s">
        <v>113</v>
      </c>
      <c r="AD11" s="8" t="s">
        <v>114</v>
      </c>
      <c r="AE11" s="11" t="s">
        <v>115</v>
      </c>
      <c r="AF11" s="2" t="s">
        <v>42</v>
      </c>
      <c r="AG11" s="2" t="s">
        <v>43</v>
      </c>
    </row>
    <row r="12" spans="1:33" s="12" customFormat="1" x14ac:dyDescent="0.25">
      <c r="A12" s="2">
        <v>10</v>
      </c>
      <c r="B12" s="2" t="s">
        <v>31</v>
      </c>
      <c r="C12" s="2">
        <v>10</v>
      </c>
      <c r="D12" s="2" t="s">
        <v>31</v>
      </c>
      <c r="E12" s="3" t="s">
        <v>116</v>
      </c>
      <c r="F12" s="4" t="s">
        <v>117</v>
      </c>
      <c r="G12" s="2" t="s">
        <v>46</v>
      </c>
      <c r="H12" s="2">
        <v>18</v>
      </c>
      <c r="I12" s="2">
        <v>26</v>
      </c>
      <c r="J12" s="5">
        <v>17234</v>
      </c>
      <c r="K12" s="5">
        <v>862</v>
      </c>
      <c r="L12" s="2">
        <f t="shared" si="5"/>
        <v>18096</v>
      </c>
      <c r="M12" s="2">
        <f>J12/I12*H12</f>
        <v>11931.23076923077</v>
      </c>
      <c r="N12" s="2">
        <f>K12/I12*H12</f>
        <v>596.76923076923072</v>
      </c>
      <c r="O12" s="2">
        <f t="shared" si="6"/>
        <v>12528</v>
      </c>
      <c r="P12" s="19">
        <f t="shared" si="2"/>
        <v>1431.7476923076922</v>
      </c>
      <c r="Q12" s="15">
        <f t="shared" si="3"/>
        <v>93.96</v>
      </c>
      <c r="R12" s="2">
        <v>0</v>
      </c>
      <c r="S12" s="15">
        <f t="shared" si="4"/>
        <v>1525.7076923076922</v>
      </c>
      <c r="T12" s="15">
        <f t="shared" si="1"/>
        <v>11002.292307692307</v>
      </c>
      <c r="U12" s="6">
        <v>101152453336</v>
      </c>
      <c r="V12" s="6">
        <v>16051</v>
      </c>
      <c r="W12" s="6">
        <v>2018978079</v>
      </c>
      <c r="X12" s="8" t="s">
        <v>118</v>
      </c>
      <c r="Y12" s="9" t="s">
        <v>84</v>
      </c>
      <c r="Z12" s="10" t="s">
        <v>119</v>
      </c>
      <c r="AA12" s="4" t="s">
        <v>120</v>
      </c>
      <c r="AB12" s="4">
        <v>8285286897</v>
      </c>
      <c r="AC12" s="2" t="s">
        <v>121</v>
      </c>
      <c r="AD12" s="8" t="s">
        <v>122</v>
      </c>
      <c r="AE12" s="11" t="s">
        <v>123</v>
      </c>
      <c r="AF12" s="2" t="s">
        <v>42</v>
      </c>
      <c r="AG12" s="2" t="s">
        <v>43</v>
      </c>
    </row>
    <row r="13" spans="1:33" s="12" customFormat="1" x14ac:dyDescent="0.25">
      <c r="A13" s="2">
        <v>11</v>
      </c>
      <c r="B13" s="2" t="s">
        <v>31</v>
      </c>
      <c r="C13" s="2">
        <v>11</v>
      </c>
      <c r="D13" s="2" t="s">
        <v>31</v>
      </c>
      <c r="E13" s="3" t="s">
        <v>124</v>
      </c>
      <c r="F13" s="4" t="s">
        <v>125</v>
      </c>
      <c r="G13" s="2" t="s">
        <v>126</v>
      </c>
      <c r="H13" s="2">
        <v>10</v>
      </c>
      <c r="I13" s="2">
        <v>26</v>
      </c>
      <c r="J13" s="5">
        <v>18993</v>
      </c>
      <c r="K13" s="2">
        <v>950</v>
      </c>
      <c r="L13" s="2">
        <f t="shared" si="5"/>
        <v>19943</v>
      </c>
      <c r="M13" s="2">
        <f>J13/I13*H13</f>
        <v>7305</v>
      </c>
      <c r="N13" s="2">
        <f>K13/I13*H13</f>
        <v>365.38461538461542</v>
      </c>
      <c r="O13" s="2">
        <f t="shared" si="6"/>
        <v>7670.3846153846152</v>
      </c>
      <c r="P13" s="19">
        <f t="shared" si="2"/>
        <v>876.6</v>
      </c>
      <c r="Q13" s="15">
        <f t="shared" si="3"/>
        <v>57.527884615384615</v>
      </c>
      <c r="R13" s="2">
        <v>2000</v>
      </c>
      <c r="S13" s="15">
        <f t="shared" si="4"/>
        <v>2934.1278846153846</v>
      </c>
      <c r="T13" s="15">
        <f t="shared" si="1"/>
        <v>4736.2567307692307</v>
      </c>
      <c r="U13" s="7">
        <v>101604207754</v>
      </c>
      <c r="V13" s="6">
        <v>17191</v>
      </c>
      <c r="W13" s="7">
        <v>2018064561</v>
      </c>
      <c r="X13" s="8" t="s">
        <v>127</v>
      </c>
      <c r="Y13" s="9" t="s">
        <v>100</v>
      </c>
      <c r="Z13" s="10" t="s">
        <v>128</v>
      </c>
      <c r="AA13" s="4" t="s">
        <v>129</v>
      </c>
      <c r="AB13" s="4">
        <v>9756874829</v>
      </c>
      <c r="AC13" s="2" t="s">
        <v>130</v>
      </c>
      <c r="AD13" s="8" t="s">
        <v>131</v>
      </c>
      <c r="AE13" s="11" t="s">
        <v>132</v>
      </c>
      <c r="AF13" s="2" t="s">
        <v>42</v>
      </c>
      <c r="AG13" s="2" t="s">
        <v>43</v>
      </c>
    </row>
    <row r="14" spans="1:33" s="12" customFormat="1" x14ac:dyDescent="0.25">
      <c r="A14" s="2">
        <v>12</v>
      </c>
      <c r="B14" s="2" t="s">
        <v>31</v>
      </c>
      <c r="C14" s="2">
        <v>12</v>
      </c>
      <c r="D14" s="2" t="s">
        <v>31</v>
      </c>
      <c r="E14" s="3" t="s">
        <v>133</v>
      </c>
      <c r="F14" s="4" t="s">
        <v>134</v>
      </c>
      <c r="G14" s="2" t="s">
        <v>126</v>
      </c>
      <c r="H14" s="2">
        <v>26</v>
      </c>
      <c r="I14" s="2">
        <v>26</v>
      </c>
      <c r="J14" s="5">
        <v>18993</v>
      </c>
      <c r="K14" s="2">
        <v>950</v>
      </c>
      <c r="L14" s="2">
        <f t="shared" si="5"/>
        <v>19943</v>
      </c>
      <c r="M14" s="2">
        <f>J14/I14*H14</f>
        <v>18993</v>
      </c>
      <c r="N14" s="2">
        <f>K14/I14*H14</f>
        <v>950</v>
      </c>
      <c r="O14" s="2">
        <f t="shared" si="6"/>
        <v>19943</v>
      </c>
      <c r="P14" s="19">
        <f t="shared" si="2"/>
        <v>2279.16</v>
      </c>
      <c r="Q14" s="15">
        <f t="shared" si="3"/>
        <v>149.57249999999999</v>
      </c>
      <c r="R14" s="2">
        <v>0</v>
      </c>
      <c r="S14" s="15">
        <f t="shared" si="4"/>
        <v>2428.7325000000001</v>
      </c>
      <c r="T14" s="15">
        <f t="shared" si="1"/>
        <v>17514.267500000002</v>
      </c>
      <c r="U14" s="7">
        <v>101262190881</v>
      </c>
      <c r="V14" s="6">
        <v>17700</v>
      </c>
      <c r="W14" s="7">
        <v>2018640688</v>
      </c>
      <c r="X14" s="8" t="s">
        <v>135</v>
      </c>
      <c r="Y14" s="9" t="s">
        <v>136</v>
      </c>
      <c r="Z14" s="10" t="s">
        <v>137</v>
      </c>
      <c r="AA14" s="4" t="s">
        <v>138</v>
      </c>
      <c r="AB14" s="4">
        <v>9128194465</v>
      </c>
      <c r="AC14" s="2" t="s">
        <v>139</v>
      </c>
      <c r="AD14" s="8" t="s">
        <v>140</v>
      </c>
      <c r="AE14" s="11" t="s">
        <v>141</v>
      </c>
      <c r="AF14" s="2" t="s">
        <v>42</v>
      </c>
      <c r="AG14" s="2" t="s">
        <v>43</v>
      </c>
    </row>
    <row r="15" spans="1:33" s="12" customFormat="1" x14ac:dyDescent="0.25">
      <c r="A15" s="2">
        <v>13</v>
      </c>
      <c r="B15" s="2" t="s">
        <v>31</v>
      </c>
      <c r="C15" s="2">
        <v>13</v>
      </c>
      <c r="D15" s="2" t="s">
        <v>31</v>
      </c>
      <c r="E15" s="3" t="s">
        <v>142</v>
      </c>
      <c r="F15" s="4" t="s">
        <v>143</v>
      </c>
      <c r="G15" s="2" t="s">
        <v>144</v>
      </c>
      <c r="H15" s="2">
        <v>26</v>
      </c>
      <c r="I15" s="2">
        <v>26</v>
      </c>
      <c r="J15" s="5">
        <v>17234</v>
      </c>
      <c r="K15" s="5">
        <v>862</v>
      </c>
      <c r="L15" s="2">
        <f t="shared" si="5"/>
        <v>18096</v>
      </c>
      <c r="M15" s="2">
        <f>J15/I15*H15</f>
        <v>17234</v>
      </c>
      <c r="N15" s="2">
        <f>K15/I15*H15</f>
        <v>862</v>
      </c>
      <c r="O15" s="2">
        <f t="shared" si="6"/>
        <v>18096</v>
      </c>
      <c r="P15" s="19">
        <f t="shared" si="2"/>
        <v>2068.08</v>
      </c>
      <c r="Q15" s="15">
        <f t="shared" si="3"/>
        <v>135.72</v>
      </c>
      <c r="R15" s="2">
        <v>0</v>
      </c>
      <c r="S15" s="15">
        <f t="shared" si="4"/>
        <v>2203.7999999999997</v>
      </c>
      <c r="T15" s="15">
        <f t="shared" si="1"/>
        <v>15892.2</v>
      </c>
      <c r="U15" s="7">
        <v>100433807088</v>
      </c>
      <c r="V15" s="6">
        <v>16810</v>
      </c>
      <c r="W15" s="7">
        <v>2018175865</v>
      </c>
      <c r="X15" s="8" t="s">
        <v>145</v>
      </c>
      <c r="Y15" s="9" t="s">
        <v>36</v>
      </c>
      <c r="Z15" s="10" t="s">
        <v>146</v>
      </c>
      <c r="AA15" s="4" t="s">
        <v>147</v>
      </c>
      <c r="AB15" s="4">
        <v>9990426575</v>
      </c>
      <c r="AC15" s="2" t="s">
        <v>148</v>
      </c>
      <c r="AD15" s="8" t="s">
        <v>149</v>
      </c>
      <c r="AE15" s="11" t="s">
        <v>150</v>
      </c>
      <c r="AF15" s="2" t="s">
        <v>42</v>
      </c>
      <c r="AG15" s="2" t="s">
        <v>43</v>
      </c>
    </row>
    <row r="16" spans="1:33" s="12" customFormat="1" x14ac:dyDescent="0.25">
      <c r="A16" s="2">
        <v>14</v>
      </c>
      <c r="B16" s="2" t="s">
        <v>31</v>
      </c>
      <c r="C16" s="2">
        <v>14</v>
      </c>
      <c r="D16" s="2" t="s">
        <v>31</v>
      </c>
      <c r="E16" s="3" t="s">
        <v>151</v>
      </c>
      <c r="F16" s="4" t="s">
        <v>152</v>
      </c>
      <c r="G16" s="2" t="s">
        <v>144</v>
      </c>
      <c r="H16" s="2">
        <v>26</v>
      </c>
      <c r="I16" s="2">
        <v>26</v>
      </c>
      <c r="J16" s="5">
        <v>17234</v>
      </c>
      <c r="K16" s="5">
        <v>862</v>
      </c>
      <c r="L16" s="2">
        <f t="shared" si="5"/>
        <v>18096</v>
      </c>
      <c r="M16" s="2">
        <f>J16/I16*H16</f>
        <v>17234</v>
      </c>
      <c r="N16" s="2">
        <f>K16/I16*H16</f>
        <v>862</v>
      </c>
      <c r="O16" s="2">
        <f t="shared" si="6"/>
        <v>18096</v>
      </c>
      <c r="P16" s="19">
        <f t="shared" si="2"/>
        <v>2068.08</v>
      </c>
      <c r="Q16" s="15">
        <f t="shared" si="3"/>
        <v>135.72</v>
      </c>
      <c r="R16" s="2">
        <v>0</v>
      </c>
      <c r="S16" s="15">
        <f t="shared" si="4"/>
        <v>2203.7999999999997</v>
      </c>
      <c r="T16" s="15">
        <f t="shared" si="1"/>
        <v>15892.2</v>
      </c>
      <c r="U16" s="7">
        <v>101644432906</v>
      </c>
      <c r="V16" s="6">
        <v>16830</v>
      </c>
      <c r="W16" s="7">
        <v>2018176435</v>
      </c>
      <c r="X16" s="8" t="s">
        <v>153</v>
      </c>
      <c r="Y16" s="9" t="s">
        <v>84</v>
      </c>
      <c r="Z16" s="10" t="s">
        <v>85</v>
      </c>
      <c r="AA16" s="4" t="s">
        <v>154</v>
      </c>
      <c r="AB16" s="4">
        <v>8882019677</v>
      </c>
      <c r="AC16" s="2" t="s">
        <v>155</v>
      </c>
      <c r="AD16" s="8" t="s">
        <v>156</v>
      </c>
      <c r="AE16" s="11" t="s">
        <v>157</v>
      </c>
      <c r="AF16" s="9" t="s">
        <v>42</v>
      </c>
      <c r="AG16" s="2" t="s">
        <v>43</v>
      </c>
    </row>
    <row r="17" spans="1:33" s="12" customFormat="1" x14ac:dyDescent="0.25">
      <c r="A17" s="2">
        <v>15</v>
      </c>
      <c r="B17" s="2" t="s">
        <v>31</v>
      </c>
      <c r="C17" s="2">
        <v>15</v>
      </c>
      <c r="D17" s="2" t="s">
        <v>31</v>
      </c>
      <c r="E17" s="3" t="s">
        <v>158</v>
      </c>
      <c r="F17" s="4" t="s">
        <v>159</v>
      </c>
      <c r="G17" s="2" t="s">
        <v>144</v>
      </c>
      <c r="H17" s="2">
        <v>25</v>
      </c>
      <c r="I17" s="2">
        <v>26</v>
      </c>
      <c r="J17" s="5">
        <v>17234</v>
      </c>
      <c r="K17" s="5">
        <v>862</v>
      </c>
      <c r="L17" s="2">
        <f t="shared" si="5"/>
        <v>18096</v>
      </c>
      <c r="M17" s="2">
        <f>J17/I17*H17</f>
        <v>16571.153846153844</v>
      </c>
      <c r="N17" s="2">
        <f>K17/I17*H17</f>
        <v>828.84615384615381</v>
      </c>
      <c r="O17" s="2">
        <f t="shared" si="6"/>
        <v>17399.999999999996</v>
      </c>
      <c r="P17" s="19">
        <f t="shared" si="2"/>
        <v>1988.5384615384612</v>
      </c>
      <c r="Q17" s="15">
        <f t="shared" si="3"/>
        <v>130.49999999999997</v>
      </c>
      <c r="R17" s="2">
        <v>0</v>
      </c>
      <c r="S17" s="15">
        <f t="shared" si="4"/>
        <v>2119.038461538461</v>
      </c>
      <c r="T17" s="15">
        <f t="shared" si="1"/>
        <v>15280.961538461535</v>
      </c>
      <c r="U17" s="7">
        <v>100767521007</v>
      </c>
      <c r="V17" s="6">
        <v>16854</v>
      </c>
      <c r="W17" s="7">
        <v>2018201394</v>
      </c>
      <c r="X17" s="8" t="s">
        <v>160</v>
      </c>
      <c r="Y17" s="9" t="s">
        <v>48</v>
      </c>
      <c r="Z17" s="10" t="s">
        <v>161</v>
      </c>
      <c r="AA17" s="4" t="s">
        <v>162</v>
      </c>
      <c r="AB17" s="8" t="s">
        <v>163</v>
      </c>
      <c r="AC17" s="2" t="s">
        <v>164</v>
      </c>
      <c r="AD17" s="8" t="s">
        <v>165</v>
      </c>
      <c r="AE17" s="11" t="s">
        <v>166</v>
      </c>
      <c r="AF17" s="2" t="s">
        <v>42</v>
      </c>
      <c r="AG17" s="2" t="s">
        <v>43</v>
      </c>
    </row>
    <row r="18" spans="1:33" s="12" customFormat="1" x14ac:dyDescent="0.25">
      <c r="A18" s="2">
        <v>16</v>
      </c>
      <c r="B18" s="2" t="s">
        <v>31</v>
      </c>
      <c r="C18" s="2">
        <v>16</v>
      </c>
      <c r="D18" s="2" t="s">
        <v>31</v>
      </c>
      <c r="E18" s="3" t="s">
        <v>167</v>
      </c>
      <c r="F18" s="4" t="s">
        <v>168</v>
      </c>
      <c r="G18" s="2" t="s">
        <v>144</v>
      </c>
      <c r="H18" s="2">
        <v>26</v>
      </c>
      <c r="I18" s="2">
        <v>26</v>
      </c>
      <c r="J18" s="5">
        <v>17234</v>
      </c>
      <c r="K18" s="5">
        <v>862</v>
      </c>
      <c r="L18" s="2">
        <f t="shared" si="5"/>
        <v>18096</v>
      </c>
      <c r="M18" s="2">
        <f>J18/I18*H18</f>
        <v>17234</v>
      </c>
      <c r="N18" s="2">
        <f>K18/I18*H18</f>
        <v>862</v>
      </c>
      <c r="O18" s="2">
        <f t="shared" si="6"/>
        <v>18096</v>
      </c>
      <c r="P18" s="19">
        <f t="shared" si="2"/>
        <v>2068.08</v>
      </c>
      <c r="Q18" s="15">
        <f t="shared" si="3"/>
        <v>135.72</v>
      </c>
      <c r="R18" s="2">
        <v>0</v>
      </c>
      <c r="S18" s="15">
        <f t="shared" si="4"/>
        <v>2203.7999999999997</v>
      </c>
      <c r="T18" s="15">
        <f t="shared" si="1"/>
        <v>15892.2</v>
      </c>
      <c r="U18" s="7">
        <v>101677104747</v>
      </c>
      <c r="V18" s="6">
        <v>17002</v>
      </c>
      <c r="W18" s="7">
        <v>1014572605</v>
      </c>
      <c r="X18" s="8" t="s">
        <v>169</v>
      </c>
      <c r="Y18" s="9" t="s">
        <v>100</v>
      </c>
      <c r="Z18" s="10" t="s">
        <v>101</v>
      </c>
      <c r="AA18" s="4" t="s">
        <v>170</v>
      </c>
      <c r="AB18" s="4">
        <v>8800152098</v>
      </c>
      <c r="AC18" s="2" t="s">
        <v>171</v>
      </c>
      <c r="AD18" s="8" t="s">
        <v>172</v>
      </c>
      <c r="AE18" s="11" t="s">
        <v>173</v>
      </c>
      <c r="AF18" s="2" t="s">
        <v>42</v>
      </c>
      <c r="AG18" s="2" t="s">
        <v>43</v>
      </c>
    </row>
    <row r="19" spans="1:33" s="12" customFormat="1" ht="15.75" thickBot="1" x14ac:dyDescent="0.3">
      <c r="A19" s="2">
        <v>17</v>
      </c>
      <c r="B19" s="2" t="s">
        <v>31</v>
      </c>
      <c r="C19" s="2">
        <v>17</v>
      </c>
      <c r="D19" s="2" t="s">
        <v>31</v>
      </c>
      <c r="E19" s="3" t="s">
        <v>174</v>
      </c>
      <c r="F19" s="4" t="s">
        <v>175</v>
      </c>
      <c r="G19" s="2" t="s">
        <v>46</v>
      </c>
      <c r="H19" s="32">
        <v>26</v>
      </c>
      <c r="I19" s="2">
        <v>26</v>
      </c>
      <c r="J19" s="5">
        <v>17234</v>
      </c>
      <c r="K19" s="5">
        <v>862</v>
      </c>
      <c r="L19" s="2">
        <f t="shared" si="5"/>
        <v>18096</v>
      </c>
      <c r="M19" s="2">
        <f>J19/I19*H19</f>
        <v>17234</v>
      </c>
      <c r="N19" s="2">
        <f>K19/I19*H19</f>
        <v>862</v>
      </c>
      <c r="O19" s="2">
        <f t="shared" si="6"/>
        <v>18096</v>
      </c>
      <c r="P19" s="19">
        <f t="shared" si="2"/>
        <v>2068.08</v>
      </c>
      <c r="Q19" s="15">
        <f t="shared" si="3"/>
        <v>135.72</v>
      </c>
      <c r="R19" s="2">
        <v>0</v>
      </c>
      <c r="S19" s="15">
        <f t="shared" si="4"/>
        <v>2203.7999999999997</v>
      </c>
      <c r="T19" s="15">
        <f t="shared" si="1"/>
        <v>15892.2</v>
      </c>
      <c r="U19" s="7">
        <v>100749308211</v>
      </c>
      <c r="V19" s="6">
        <v>17830</v>
      </c>
      <c r="W19" s="7">
        <v>2018640619</v>
      </c>
      <c r="X19" s="8" t="s">
        <v>176</v>
      </c>
      <c r="Y19" s="9" t="s">
        <v>36</v>
      </c>
      <c r="Z19" s="10" t="s">
        <v>177</v>
      </c>
      <c r="AA19" s="4" t="s">
        <v>178</v>
      </c>
      <c r="AB19" s="4"/>
      <c r="AC19" s="2" t="s">
        <v>179</v>
      </c>
      <c r="AD19" s="8" t="s">
        <v>180</v>
      </c>
      <c r="AE19" s="11" t="s">
        <v>181</v>
      </c>
      <c r="AF19" s="2" t="s">
        <v>42</v>
      </c>
      <c r="AG19" s="2" t="s">
        <v>43</v>
      </c>
    </row>
    <row r="20" spans="1:33" s="12" customFormat="1" ht="15.75" thickBot="1" x14ac:dyDescent="0.3">
      <c r="H20" s="33">
        <f>SUM(H3:H19)</f>
        <v>328</v>
      </c>
      <c r="I20" s="33">
        <f t="shared" ref="I20:AG20" si="7">SUM(I3:I19)</f>
        <v>442</v>
      </c>
      <c r="J20" s="33">
        <f t="shared" si="7"/>
        <v>300165</v>
      </c>
      <c r="K20" s="33">
        <f t="shared" si="7"/>
        <v>15013</v>
      </c>
      <c r="L20" s="33">
        <f t="shared" si="7"/>
        <v>315178</v>
      </c>
      <c r="M20" s="33">
        <f t="shared" si="7"/>
        <v>221260.23076923075</v>
      </c>
      <c r="N20" s="33">
        <f t="shared" si="7"/>
        <v>11066.692307692307</v>
      </c>
      <c r="O20" s="33">
        <f t="shared" si="7"/>
        <v>232326.92307692306</v>
      </c>
      <c r="P20" s="33">
        <f t="shared" si="7"/>
        <v>26551.227692307693</v>
      </c>
      <c r="Q20" s="33">
        <f t="shared" si="7"/>
        <v>1742.4519230769233</v>
      </c>
      <c r="R20" s="33">
        <f t="shared" si="7"/>
        <v>10000</v>
      </c>
      <c r="S20" s="33">
        <f t="shared" si="7"/>
        <v>38293.679615384615</v>
      </c>
      <c r="T20" s="33">
        <f t="shared" si="7"/>
        <v>194033.24346153848</v>
      </c>
      <c r="U20" s="33">
        <f t="shared" si="7"/>
        <v>1723289149293</v>
      </c>
      <c r="V20" s="33">
        <f t="shared" si="7"/>
        <v>289179</v>
      </c>
      <c r="W20" s="33">
        <f t="shared" si="7"/>
        <v>33310865411</v>
      </c>
      <c r="X20" s="33"/>
      <c r="Y20" s="33"/>
      <c r="Z20" s="33"/>
      <c r="AA20" s="33"/>
      <c r="AB20" s="33"/>
      <c r="AC20" s="33"/>
      <c r="AD20" s="33"/>
      <c r="AE20" s="33">
        <f t="shared" si="7"/>
        <v>0</v>
      </c>
      <c r="AF20" s="33">
        <f t="shared" si="7"/>
        <v>0</v>
      </c>
      <c r="AG20" s="33">
        <f t="shared" si="7"/>
        <v>0</v>
      </c>
    </row>
  </sheetData>
  <mergeCells count="1">
    <mergeCell ref="C1:AG1"/>
  </mergeCells>
  <conditionalFormatting sqref="F3">
    <cfRule type="containsText" dxfId="1" priority="2" operator="containsText" text="OFF">
      <formula>NOT(ISERROR(SEARCH("OFF",F3)))</formula>
    </cfRule>
  </conditionalFormatting>
  <conditionalFormatting sqref="J2:K2 L2:L19 N2:N19 S2:S19 J17:K19">
    <cfRule type="containsText" dxfId="0" priority="4" operator="containsText" text="P">
      <formula>NOT(ISERROR(SEARCH("P",J2)))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</dc:creator>
  <cp:lastModifiedBy>Varsha</cp:lastModifiedBy>
  <dcterms:created xsi:type="dcterms:W3CDTF">2023-08-01T09:32:31Z</dcterms:created>
  <dcterms:modified xsi:type="dcterms:W3CDTF">2024-01-31T09:20:42Z</dcterms:modified>
</cp:coreProperties>
</file>