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OLUTIONS FACILITY (23-24-A)\HIPPO_DELHI\COMLIANCE DOC\OCT-23\PDF\"/>
    </mc:Choice>
  </mc:AlternateContent>
  <xr:revisionPtr revIDLastSave="0" documentId="13_ncr:1_{AF1557CC-6F21-41E4-94FC-447053EE76A7}" xr6:coauthVersionLast="47" xr6:coauthVersionMax="47" xr10:uidLastSave="{00000000-0000-0000-0000-000000000000}"/>
  <bookViews>
    <workbookView xWindow="-120" yWindow="-120" windowWidth="20730" windowHeight="11160" xr2:uid="{B6FC0E54-B8E2-4AE1-BE4B-A5469B7BAB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6" i="1" l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15" i="1"/>
  <c r="P15" i="1" s="1"/>
  <c r="R15" i="1" s="1"/>
  <c r="N14" i="1"/>
  <c r="N13" i="1"/>
  <c r="P13" i="1" s="1"/>
  <c r="R13" i="1" s="1"/>
  <c r="N12" i="1"/>
  <c r="N11" i="1"/>
  <c r="P11" i="1" s="1"/>
  <c r="R11" i="1" s="1"/>
  <c r="N10" i="1"/>
  <c r="N9" i="1"/>
  <c r="P9" i="1" s="1"/>
  <c r="R9" i="1" s="1"/>
  <c r="N8" i="1"/>
  <c r="N7" i="1"/>
  <c r="P7" i="1" s="1"/>
  <c r="R7" i="1" s="1"/>
  <c r="N6" i="1"/>
  <c r="N5" i="1"/>
  <c r="P5" i="1" s="1"/>
  <c r="R5" i="1" s="1"/>
  <c r="N4" i="1"/>
  <c r="N3" i="1"/>
  <c r="P3" i="1" s="1"/>
  <c r="R3" i="1" s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Q3" i="1" l="1"/>
  <c r="T3" i="1" s="1"/>
  <c r="U3" i="1" s="1"/>
  <c r="Q5" i="1"/>
  <c r="T5" i="1" s="1"/>
  <c r="U5" i="1" s="1"/>
  <c r="Q7" i="1"/>
  <c r="T7" i="1" s="1"/>
  <c r="U7" i="1" s="1"/>
  <c r="Q9" i="1"/>
  <c r="T9" i="1" s="1"/>
  <c r="U9" i="1" s="1"/>
  <c r="Q11" i="1"/>
  <c r="T11" i="1" s="1"/>
  <c r="U11" i="1" s="1"/>
  <c r="Q13" i="1"/>
  <c r="T13" i="1" s="1"/>
  <c r="U13" i="1" s="1"/>
  <c r="Q15" i="1"/>
  <c r="T15" i="1" s="1"/>
  <c r="U15" i="1" s="1"/>
  <c r="P4" i="1"/>
  <c r="P6" i="1"/>
  <c r="P8" i="1"/>
  <c r="P10" i="1"/>
  <c r="P12" i="1"/>
  <c r="P14" i="1"/>
  <c r="Q4" i="1"/>
  <c r="Q6" i="1"/>
  <c r="Q8" i="1"/>
  <c r="Q10" i="1"/>
  <c r="Q12" i="1"/>
  <c r="Q14" i="1"/>
  <c r="R14" i="1" l="1"/>
  <c r="T14" i="1" s="1"/>
  <c r="U14" i="1" s="1"/>
  <c r="R10" i="1"/>
  <c r="T10" i="1" s="1"/>
  <c r="U10" i="1" s="1"/>
  <c r="R6" i="1"/>
  <c r="T6" i="1" s="1"/>
  <c r="U6" i="1" s="1"/>
  <c r="R12" i="1"/>
  <c r="T12" i="1" s="1"/>
  <c r="U12" i="1" s="1"/>
  <c r="R8" i="1"/>
  <c r="T8" i="1" s="1"/>
  <c r="U8" i="1" s="1"/>
  <c r="R4" i="1"/>
  <c r="T4" i="1" s="1"/>
  <c r="U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Varsha</author>
  </authors>
  <commentList>
    <comment ref="I10" authorId="0" shapeId="0" xr:uid="{79A53841-6BCC-446F-A1BC-D1FCEC550A6D}">
      <text>
        <r>
          <rPr>
            <b/>
            <sz val="9"/>
            <color indexed="81"/>
            <rFont val="Tahoma"/>
            <family val="2"/>
          </rPr>
          <t>Varsha:</t>
        </r>
        <r>
          <rPr>
            <sz val="9"/>
            <color indexed="81"/>
            <rFont val="Tahoma"/>
            <family val="2"/>
          </rPr>
          <t xml:space="preserve">
2 KITCHEN WORK</t>
        </r>
      </text>
    </comment>
  </commentList>
</comments>
</file>

<file path=xl/sharedStrings.xml><?xml version="1.0" encoding="utf-8"?>
<sst xmlns="http://schemas.openxmlformats.org/spreadsheetml/2006/main" count="176" uniqueCount="139">
  <si>
    <t>SR.NO.</t>
  </si>
  <si>
    <t>CategoryName</t>
  </si>
  <si>
    <t>EMP CODE</t>
  </si>
  <si>
    <t>UAN</t>
  </si>
  <si>
    <t>PF Number</t>
  </si>
  <si>
    <t>ESIC Number</t>
  </si>
  <si>
    <t>Employee Name</t>
  </si>
  <si>
    <t>DesigName</t>
  </si>
  <si>
    <t>Days Present</t>
  </si>
  <si>
    <t>Total Days IN MONTH FOR SAL</t>
  </si>
  <si>
    <t>Client Basic+ VDA</t>
  </si>
  <si>
    <t>Client HRA</t>
  </si>
  <si>
    <t>Client Gross</t>
  </si>
  <si>
    <t>Basic Earned</t>
  </si>
  <si>
    <t>H.R.A Erned</t>
  </si>
  <si>
    <t>Total Allowance</t>
  </si>
  <si>
    <t>PROV. FUND</t>
  </si>
  <si>
    <t>E.S.I.C</t>
  </si>
  <si>
    <t>ADV</t>
  </si>
  <si>
    <t>Total Deductions</t>
  </si>
  <si>
    <t>Net Paid</t>
  </si>
  <si>
    <t>Bank A/c Number</t>
  </si>
  <si>
    <t>BankName</t>
  </si>
  <si>
    <t>IFSC Code</t>
  </si>
  <si>
    <t>PAN CARD</t>
  </si>
  <si>
    <t>MOBILE NO.</t>
  </si>
  <si>
    <t>HUSBAND /Father Name</t>
  </si>
  <si>
    <t>Adhar Number</t>
  </si>
  <si>
    <t>Date of Birth</t>
  </si>
  <si>
    <t>Date Joined</t>
  </si>
  <si>
    <t>HIPPO STORE -DELHI</t>
  </si>
  <si>
    <t>SFS0382</t>
  </si>
  <si>
    <t xml:space="preserve">KUMKUM </t>
  </si>
  <si>
    <t>HK</t>
  </si>
  <si>
    <t>8445562411</t>
  </si>
  <si>
    <t>KOTAK MAHINDRA BANK</t>
  </si>
  <si>
    <t>KKBK0004583</t>
  </si>
  <si>
    <t>HDFPK1054P</t>
  </si>
  <si>
    <t>NAND KISHOR</t>
  </si>
  <si>
    <t>9587 9510 8219</t>
  </si>
  <si>
    <t>25/02/1981</t>
  </si>
  <si>
    <t>21.01.23</t>
  </si>
  <si>
    <t>SFS0384</t>
  </si>
  <si>
    <t>MADAN LAL KISHORLAL</t>
  </si>
  <si>
    <t>5562500100370201</t>
  </si>
  <si>
    <t>KARNATAKA BANK</t>
  </si>
  <si>
    <t>KARB0000556</t>
  </si>
  <si>
    <t>AGVPL5085F</t>
  </si>
  <si>
    <t>KISHORI LAL</t>
  </si>
  <si>
    <t>7108 2408 2486</t>
  </si>
  <si>
    <t>14/08/1989</t>
  </si>
  <si>
    <t>SFS0385</t>
  </si>
  <si>
    <t>VIJENDRA HARPRASAD</t>
  </si>
  <si>
    <t>06860100013400</t>
  </si>
  <si>
    <t>BANK OF BARODA</t>
  </si>
  <si>
    <t>BARB0PUSARO</t>
  </si>
  <si>
    <t>BYMPV5208E</t>
  </si>
  <si>
    <t>HARPRASAD</t>
  </si>
  <si>
    <t>6891 2481 7151</t>
  </si>
  <si>
    <t>04/07/1986</t>
  </si>
  <si>
    <t>SFS0390</t>
  </si>
  <si>
    <t>NITIN SHARMA</t>
  </si>
  <si>
    <t>33566120025</t>
  </si>
  <si>
    <t>STATE BANK OF INDIA</t>
  </si>
  <si>
    <t>SBIN0004384</t>
  </si>
  <si>
    <t>CXIPS2598L</t>
  </si>
  <si>
    <t>DAHARAM PAL SHARMA</t>
  </si>
  <si>
    <t>5832 5651 7935</t>
  </si>
  <si>
    <t>01/01/1992</t>
  </si>
  <si>
    <t>SFS0392</t>
  </si>
  <si>
    <t>PRAVESH KUMAR JHA</t>
  </si>
  <si>
    <t>PANTRY BOY</t>
  </si>
  <si>
    <t>5015219238</t>
  </si>
  <si>
    <t>CITI BANK</t>
  </si>
  <si>
    <t>CITI0000002</t>
  </si>
  <si>
    <t>CBLPJ6029G</t>
  </si>
  <si>
    <t>UMESH JHA</t>
  </si>
  <si>
    <t>5965 9326 6154</t>
  </si>
  <si>
    <t>01/01/1987</t>
  </si>
  <si>
    <t>SFS0393</t>
  </si>
  <si>
    <t>VINOD SHYAM LAL</t>
  </si>
  <si>
    <t>LDR</t>
  </si>
  <si>
    <t>1762101034926</t>
  </si>
  <si>
    <t>CANARA BANK</t>
  </si>
  <si>
    <t>CNRB0001762</t>
  </si>
  <si>
    <t>ASOPV7511K</t>
  </si>
  <si>
    <t>SHYAM LAL</t>
  </si>
  <si>
    <t>6089 0241 8786</t>
  </si>
  <si>
    <t>29/05/1979</t>
  </si>
  <si>
    <t>SFS0395</t>
  </si>
  <si>
    <t>VIPAN KUMAR</t>
  </si>
  <si>
    <t>6845643495</t>
  </si>
  <si>
    <t>KKBK0004623</t>
  </si>
  <si>
    <t>IJJPK7185L</t>
  </si>
  <si>
    <t>6397112915</t>
  </si>
  <si>
    <t>NAWAV SINGH</t>
  </si>
  <si>
    <t>9009 2812 9308</t>
  </si>
  <si>
    <t>11/06/1996</t>
  </si>
  <si>
    <t>VIKAS</t>
  </si>
  <si>
    <t>37476638754</t>
  </si>
  <si>
    <t>SBIN0015987</t>
  </si>
  <si>
    <t>BGWPV8267K</t>
  </si>
  <si>
    <t>JAGAN SINGH</t>
  </si>
  <si>
    <t>8924 0091 4565</t>
  </si>
  <si>
    <t>PRAMOD KUMAR</t>
  </si>
  <si>
    <t>50268100015073</t>
  </si>
  <si>
    <t>BARB0LEAMAX</t>
  </si>
  <si>
    <t>IYIPK2684C</t>
  </si>
  <si>
    <t>DUKHI PASWAN</t>
  </si>
  <si>
    <t>7731 7561 2476</t>
  </si>
  <si>
    <t>01/01/1975</t>
  </si>
  <si>
    <t>20.09.23</t>
  </si>
  <si>
    <t>REJOIN</t>
  </si>
  <si>
    <t xml:space="preserve">SUBHASH  </t>
  </si>
  <si>
    <t>BVRPS6426H</t>
  </si>
  <si>
    <t>RAJINDER SINGH</t>
  </si>
  <si>
    <t>6113 3227 5669</t>
  </si>
  <si>
    <t>30/04/1989</t>
  </si>
  <si>
    <t>03.09.23</t>
  </si>
  <si>
    <t>SFS0396</t>
  </si>
  <si>
    <t>OMPRAKASH MANGE RAM</t>
  </si>
  <si>
    <t>4172000100122284</t>
  </si>
  <si>
    <t>PUNJAB NATIONAL BANK</t>
  </si>
  <si>
    <t>PUNB0417200</t>
  </si>
  <si>
    <t>DKWPP3533C</t>
  </si>
  <si>
    <t>MANGE RAM</t>
  </si>
  <si>
    <t>5805 9161 2115</t>
  </si>
  <si>
    <t>20/04/1986</t>
  </si>
  <si>
    <t>KISHAN</t>
  </si>
  <si>
    <t>2847589380</t>
  </si>
  <si>
    <t>KKBK0000206</t>
  </si>
  <si>
    <t>LSQPK4235G</t>
  </si>
  <si>
    <t>RAJ KUMAR</t>
  </si>
  <si>
    <t>3435 8826 3937</t>
  </si>
  <si>
    <t>01.01.2003</t>
  </si>
  <si>
    <t>12.10.23</t>
  </si>
  <si>
    <t>MANVEER</t>
  </si>
  <si>
    <t>'3445552813</t>
  </si>
  <si>
    <t>HIPPO STORE DELHI COMPLIANCE DATA OCT-23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</si>
</sst>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m/d/yy;@"/>
    <numFmt numFmtId="166" formatCode="0.00;[Red]0.0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" fontId="1" fillId="0" borderId="5" xfId="0" quotePrefix="1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164" fontId="1" fillId="0" borderId="5" xfId="0" quotePrefix="1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65" fontId="1" fillId="0" borderId="5" xfId="0" quotePrefix="1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5" xfId="0" quotePrefix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164" fontId="1" fillId="0" borderId="4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5" fontId="1" fillId="0" borderId="4" xfId="0" quotePrefix="1" applyNumberFormat="1" applyFont="1" applyBorder="1" applyAlignment="1">
      <alignment horizontal="center" vertical="center"/>
    </xf>
    <xf numFmtId="164" fontId="1" fillId="0" borderId="16" xfId="0" quotePrefix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CC7E-CA57-4BD0-8106-3946A0BF9798}">
  <dimension ref="A1:AD16"/>
  <sheetViews>
    <sheetView tabSelected="1" topLeftCell="F1" workbookViewId="0">
      <selection activeCell="P10" sqref="P10"/>
    </sheetView>
  </sheetViews>
  <sheetFormatPr defaultRowHeight="15" x14ac:dyDescent="0.25"/>
  <cols>
    <col min="1" max="1" width="7.42578125" style="1" bestFit="1" customWidth="1"/>
    <col min="2" max="2" width="20.7109375" style="1" bestFit="1" customWidth="1"/>
    <col min="3" max="3" width="11.140625" style="1" bestFit="1" customWidth="1"/>
    <col min="4" max="4" width="14.85546875" style="1" bestFit="1" customWidth="1"/>
    <col min="5" max="5" width="8.28515625" style="1" bestFit="1" customWidth="1"/>
    <col min="6" max="6" width="12.42578125" style="1" bestFit="1" customWidth="1"/>
    <col min="7" max="7" width="26.28515625" style="1" bestFit="1" customWidth="1"/>
    <col min="8" max="8" width="13.140625" style="1" bestFit="1" customWidth="1"/>
    <col min="9" max="9" width="8" style="1" bestFit="1" customWidth="1"/>
    <col min="10" max="10" width="8.7109375" style="1" bestFit="1" customWidth="1"/>
    <col min="11" max="11" width="9.5703125" style="1" bestFit="1" customWidth="1"/>
    <col min="12" max="12" width="7.28515625" style="1" bestFit="1" customWidth="1"/>
    <col min="13" max="13" width="6.7109375" style="1" bestFit="1" customWidth="1"/>
    <col min="14" max="14" width="7.42578125" style="1" bestFit="1" customWidth="1"/>
    <col min="15" max="15" width="6.28515625" style="1" bestFit="1" customWidth="1"/>
    <col min="16" max="16" width="8.42578125" style="1" bestFit="1" customWidth="1"/>
    <col min="17" max="17" width="6.85546875" style="1" bestFit="1" customWidth="1"/>
    <col min="18" max="18" width="6.7109375" style="1" bestFit="1" customWidth="1"/>
    <col min="19" max="19" width="5.5703125" style="1" bestFit="1" customWidth="1"/>
    <col min="20" max="20" width="8.140625" style="1" bestFit="1" customWidth="1"/>
    <col min="21" max="21" width="8.85546875" style="1" bestFit="1" customWidth="1"/>
    <col min="22" max="22" width="19.5703125" style="1" bestFit="1" customWidth="1"/>
    <col min="23" max="23" width="24.7109375" style="1" bestFit="1" customWidth="1"/>
    <col min="24" max="24" width="15.140625" style="1" bestFit="1" customWidth="1"/>
    <col min="25" max="25" width="14" style="1" bestFit="1" customWidth="1"/>
    <col min="26" max="26" width="12.42578125" style="1" bestFit="1" customWidth="1"/>
    <col min="27" max="27" width="24" style="1" bestFit="1" customWidth="1"/>
    <col min="28" max="28" width="16" style="1" bestFit="1" customWidth="1"/>
    <col min="29" max="29" width="11.85546875" style="1" bestFit="1" customWidth="1"/>
    <col min="30" max="30" width="9" style="1" bestFit="1" customWidth="1"/>
    <col min="31" max="16384" width="9.140625" style="1"/>
  </cols>
  <sheetData>
    <row r="1" spans="1:30" ht="15.75" thickBot="1" x14ac:dyDescent="0.3">
      <c r="A1" s="52" t="s">
        <v>138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4"/>
    </row>
    <row r="2" spans="1:30" s="2" customFormat="1" ht="63.75" thickBot="1" x14ac:dyDescent="0.3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25" t="s">
        <v>14</v>
      </c>
      <c r="P2" s="25" t="s">
        <v>15</v>
      </c>
      <c r="Q2" s="25" t="s">
        <v>16</v>
      </c>
      <c r="R2" s="25" t="s">
        <v>17</v>
      </c>
      <c r="S2" s="25" t="s">
        <v>18</v>
      </c>
      <c r="T2" s="25" t="s">
        <v>19</v>
      </c>
      <c r="U2" s="25" t="s">
        <v>20</v>
      </c>
      <c r="V2" s="25" t="s">
        <v>21</v>
      </c>
      <c r="W2" s="25" t="s">
        <v>22</v>
      </c>
      <c r="X2" s="25" t="s">
        <v>23</v>
      </c>
      <c r="Y2" s="25" t="s">
        <v>24</v>
      </c>
      <c r="Z2" s="25" t="s">
        <v>25</v>
      </c>
      <c r="AA2" s="25" t="s">
        <v>26</v>
      </c>
      <c r="AB2" s="25" t="s">
        <v>27</v>
      </c>
      <c r="AC2" s="26" t="s">
        <v>28</v>
      </c>
      <c r="AD2" s="27" t="s">
        <v>29</v>
      </c>
    </row>
    <row r="3" spans="1:30" s="2" customFormat="1" ht="15.75" x14ac:dyDescent="0.25">
      <c r="A3" s="30">
        <v>1</v>
      </c>
      <c r="B3" s="19" t="s">
        <v>30</v>
      </c>
      <c r="C3" s="31" t="s">
        <v>31</v>
      </c>
      <c r="D3" s="32">
        <v>101644432968</v>
      </c>
      <c r="E3" s="33">
        <v>16039</v>
      </c>
      <c r="F3" s="32">
        <v>2018177195</v>
      </c>
      <c r="G3" s="21" t="s">
        <v>32</v>
      </c>
      <c r="H3" s="19" t="s">
        <v>33</v>
      </c>
      <c r="I3" s="21">
        <v>27</v>
      </c>
      <c r="J3" s="19">
        <v>26</v>
      </c>
      <c r="K3" s="34">
        <v>17234</v>
      </c>
      <c r="L3" s="34">
        <v>862</v>
      </c>
      <c r="M3" s="19">
        <f>K3+L3</f>
        <v>18096</v>
      </c>
      <c r="N3" s="19">
        <f>K3/J3*I3</f>
        <v>17896.846153846152</v>
      </c>
      <c r="O3" s="19">
        <f>L3/J3*I3</f>
        <v>895.15384615384619</v>
      </c>
      <c r="P3" s="19">
        <f>N3+O3</f>
        <v>18792</v>
      </c>
      <c r="Q3" s="33">
        <f>N3*12%</f>
        <v>2147.6215384615384</v>
      </c>
      <c r="R3" s="19">
        <f>P3*0.75%</f>
        <v>140.94</v>
      </c>
      <c r="S3" s="19">
        <v>0</v>
      </c>
      <c r="T3" s="19">
        <f>Q3+R3+S3</f>
        <v>2288.5615384615385</v>
      </c>
      <c r="U3" s="19">
        <f>P3-T3</f>
        <v>16503.438461538462</v>
      </c>
      <c r="V3" s="35" t="s">
        <v>34</v>
      </c>
      <c r="W3" s="36" t="s">
        <v>35</v>
      </c>
      <c r="X3" s="37" t="s">
        <v>36</v>
      </c>
      <c r="Y3" s="21" t="s">
        <v>37</v>
      </c>
      <c r="Z3" s="21">
        <v>9560859844</v>
      </c>
      <c r="AA3" s="19" t="s">
        <v>38</v>
      </c>
      <c r="AB3" s="35" t="s">
        <v>39</v>
      </c>
      <c r="AC3" s="38" t="s">
        <v>40</v>
      </c>
      <c r="AD3" s="39" t="s">
        <v>41</v>
      </c>
    </row>
    <row r="4" spans="1:30" s="2" customFormat="1" ht="15.75" x14ac:dyDescent="0.25">
      <c r="A4" s="40">
        <v>2</v>
      </c>
      <c r="B4" s="3" t="s">
        <v>30</v>
      </c>
      <c r="C4" s="4" t="s">
        <v>42</v>
      </c>
      <c r="D4" s="5">
        <v>101635311526</v>
      </c>
      <c r="E4" s="6">
        <v>16037</v>
      </c>
      <c r="F4" s="6">
        <v>2018978062</v>
      </c>
      <c r="G4" s="7" t="s">
        <v>43</v>
      </c>
      <c r="H4" s="3" t="s">
        <v>33</v>
      </c>
      <c r="I4" s="7">
        <v>20</v>
      </c>
      <c r="J4" s="3">
        <v>26</v>
      </c>
      <c r="K4" s="8">
        <v>17234</v>
      </c>
      <c r="L4" s="8">
        <v>862</v>
      </c>
      <c r="M4" s="3">
        <f t="shared" ref="M4:M15" si="0">K4+L4</f>
        <v>18096</v>
      </c>
      <c r="N4" s="3">
        <f t="shared" ref="N4:N15" si="1">K4/J4*I4</f>
        <v>13256.923076923076</v>
      </c>
      <c r="O4" s="3">
        <f t="shared" ref="O4:O15" si="2">L4/J4*I4</f>
        <v>663.07692307692309</v>
      </c>
      <c r="P4" s="3">
        <f t="shared" ref="P4:P15" si="3">N4+O4</f>
        <v>13920</v>
      </c>
      <c r="Q4" s="6">
        <f t="shared" ref="Q4:Q15" si="4">N4*12%</f>
        <v>1590.8307692307692</v>
      </c>
      <c r="R4" s="3">
        <f t="shared" ref="R4:R15" si="5">P4*0.75%</f>
        <v>104.39999999999999</v>
      </c>
      <c r="S4" s="3">
        <v>0</v>
      </c>
      <c r="T4" s="3">
        <f t="shared" ref="T4:T15" si="6">Q4+R4+S4</f>
        <v>1695.2307692307693</v>
      </c>
      <c r="U4" s="3">
        <f t="shared" ref="U4:U15" si="7">P4-T4</f>
        <v>12224.76923076923</v>
      </c>
      <c r="V4" s="9" t="s">
        <v>44</v>
      </c>
      <c r="W4" s="10" t="s">
        <v>45</v>
      </c>
      <c r="X4" s="11" t="s">
        <v>46</v>
      </c>
      <c r="Y4" s="7" t="s">
        <v>47</v>
      </c>
      <c r="Z4" s="7">
        <v>8826009927</v>
      </c>
      <c r="AA4" s="3" t="s">
        <v>48</v>
      </c>
      <c r="AB4" s="9" t="s">
        <v>49</v>
      </c>
      <c r="AC4" s="12" t="s">
        <v>50</v>
      </c>
      <c r="AD4" s="41" t="s">
        <v>41</v>
      </c>
    </row>
    <row r="5" spans="1:30" s="2" customFormat="1" ht="15.75" x14ac:dyDescent="0.25">
      <c r="A5" s="40">
        <v>3</v>
      </c>
      <c r="B5" s="3" t="s">
        <v>30</v>
      </c>
      <c r="C5" s="4" t="s">
        <v>51</v>
      </c>
      <c r="D5" s="5">
        <v>101635311519</v>
      </c>
      <c r="E5" s="6">
        <v>16045</v>
      </c>
      <c r="F5" s="6">
        <v>2018978068</v>
      </c>
      <c r="G5" s="7" t="s">
        <v>52</v>
      </c>
      <c r="H5" s="3" t="s">
        <v>33</v>
      </c>
      <c r="I5" s="7">
        <v>28</v>
      </c>
      <c r="J5" s="3">
        <v>26</v>
      </c>
      <c r="K5" s="8">
        <v>17234</v>
      </c>
      <c r="L5" s="8">
        <v>862</v>
      </c>
      <c r="M5" s="3">
        <f t="shared" si="0"/>
        <v>18096</v>
      </c>
      <c r="N5" s="3">
        <f t="shared" si="1"/>
        <v>18559.692307692305</v>
      </c>
      <c r="O5" s="3">
        <f t="shared" si="2"/>
        <v>928.30769230769226</v>
      </c>
      <c r="P5" s="3">
        <f t="shared" si="3"/>
        <v>19487.999999999996</v>
      </c>
      <c r="Q5" s="6">
        <f t="shared" si="4"/>
        <v>2227.1630769230765</v>
      </c>
      <c r="R5" s="3">
        <f t="shared" si="5"/>
        <v>146.15999999999997</v>
      </c>
      <c r="S5" s="3">
        <v>0</v>
      </c>
      <c r="T5" s="3">
        <f t="shared" si="6"/>
        <v>2373.3230769230763</v>
      </c>
      <c r="U5" s="3">
        <f t="shared" si="7"/>
        <v>17114.676923076921</v>
      </c>
      <c r="V5" s="9" t="s">
        <v>53</v>
      </c>
      <c r="W5" s="10" t="s">
        <v>54</v>
      </c>
      <c r="X5" s="11" t="s">
        <v>55</v>
      </c>
      <c r="Y5" s="7" t="s">
        <v>56</v>
      </c>
      <c r="Z5" s="7">
        <v>9650673870</v>
      </c>
      <c r="AA5" s="3" t="s">
        <v>57</v>
      </c>
      <c r="AB5" s="9" t="s">
        <v>58</v>
      </c>
      <c r="AC5" s="12" t="s">
        <v>59</v>
      </c>
      <c r="AD5" s="42" t="s">
        <v>41</v>
      </c>
    </row>
    <row r="6" spans="1:30" s="2" customFormat="1" ht="15.75" x14ac:dyDescent="0.25">
      <c r="A6" s="40">
        <v>4</v>
      </c>
      <c r="B6" s="3" t="s">
        <v>30</v>
      </c>
      <c r="C6" s="4" t="s">
        <v>60</v>
      </c>
      <c r="D6" s="6">
        <v>101152453336</v>
      </c>
      <c r="E6" s="6">
        <v>16051</v>
      </c>
      <c r="F6" s="6">
        <v>2018978079</v>
      </c>
      <c r="G6" s="7" t="s">
        <v>61</v>
      </c>
      <c r="H6" s="3" t="s">
        <v>33</v>
      </c>
      <c r="I6" s="7">
        <v>28.5</v>
      </c>
      <c r="J6" s="3">
        <v>26</v>
      </c>
      <c r="K6" s="8">
        <v>17234</v>
      </c>
      <c r="L6" s="8">
        <v>862</v>
      </c>
      <c r="M6" s="3">
        <f t="shared" si="0"/>
        <v>18096</v>
      </c>
      <c r="N6" s="3">
        <f t="shared" si="1"/>
        <v>18891.115384615383</v>
      </c>
      <c r="O6" s="3">
        <f t="shared" si="2"/>
        <v>944.88461538461536</v>
      </c>
      <c r="P6" s="3">
        <f t="shared" si="3"/>
        <v>19836</v>
      </c>
      <c r="Q6" s="6">
        <f t="shared" si="4"/>
        <v>2266.9338461538459</v>
      </c>
      <c r="R6" s="3">
        <f t="shared" si="5"/>
        <v>148.76999999999998</v>
      </c>
      <c r="S6" s="3">
        <v>0</v>
      </c>
      <c r="T6" s="3">
        <f t="shared" si="6"/>
        <v>2415.7038461538459</v>
      </c>
      <c r="U6" s="3">
        <f t="shared" si="7"/>
        <v>17420.296153846153</v>
      </c>
      <c r="V6" s="9" t="s">
        <v>62</v>
      </c>
      <c r="W6" s="10" t="s">
        <v>63</v>
      </c>
      <c r="X6" s="11" t="s">
        <v>64</v>
      </c>
      <c r="Y6" s="7" t="s">
        <v>65</v>
      </c>
      <c r="Z6" s="7">
        <v>8285286897</v>
      </c>
      <c r="AA6" s="3" t="s">
        <v>66</v>
      </c>
      <c r="AB6" s="9" t="s">
        <v>67</v>
      </c>
      <c r="AC6" s="12" t="s">
        <v>68</v>
      </c>
      <c r="AD6" s="41" t="s">
        <v>41</v>
      </c>
    </row>
    <row r="7" spans="1:30" s="22" customFormat="1" ht="15.75" x14ac:dyDescent="0.25">
      <c r="A7" s="40">
        <v>5</v>
      </c>
      <c r="B7" s="3" t="s">
        <v>30</v>
      </c>
      <c r="C7" s="4" t="s">
        <v>69</v>
      </c>
      <c r="D7" s="5">
        <v>101262190881</v>
      </c>
      <c r="E7" s="6">
        <v>16047</v>
      </c>
      <c r="F7" s="5">
        <v>2018640688</v>
      </c>
      <c r="G7" s="7" t="s">
        <v>70</v>
      </c>
      <c r="H7" s="3" t="s">
        <v>71</v>
      </c>
      <c r="I7" s="7">
        <v>28</v>
      </c>
      <c r="J7" s="3">
        <v>26</v>
      </c>
      <c r="K7" s="8">
        <v>18993</v>
      </c>
      <c r="L7" s="3">
        <v>950</v>
      </c>
      <c r="M7" s="3">
        <f t="shared" si="0"/>
        <v>19943</v>
      </c>
      <c r="N7" s="3">
        <f t="shared" si="1"/>
        <v>20454</v>
      </c>
      <c r="O7" s="3">
        <f t="shared" si="2"/>
        <v>1023.0769230769231</v>
      </c>
      <c r="P7" s="3">
        <f t="shared" si="3"/>
        <v>21477.076923076922</v>
      </c>
      <c r="Q7" s="6">
        <f t="shared" si="4"/>
        <v>2454.48</v>
      </c>
      <c r="R7" s="3">
        <f t="shared" si="5"/>
        <v>161.07807692307691</v>
      </c>
      <c r="S7" s="3">
        <v>0</v>
      </c>
      <c r="T7" s="3">
        <f t="shared" si="6"/>
        <v>2615.5580769230769</v>
      </c>
      <c r="U7" s="3">
        <f t="shared" si="7"/>
        <v>18861.518846153846</v>
      </c>
      <c r="V7" s="9" t="s">
        <v>72</v>
      </c>
      <c r="W7" s="10" t="s">
        <v>73</v>
      </c>
      <c r="X7" s="11" t="s">
        <v>74</v>
      </c>
      <c r="Y7" s="7" t="s">
        <v>75</v>
      </c>
      <c r="Z7" s="7">
        <v>9128194465</v>
      </c>
      <c r="AA7" s="3" t="s">
        <v>76</v>
      </c>
      <c r="AB7" s="9" t="s">
        <v>77</v>
      </c>
      <c r="AC7" s="12" t="s">
        <v>78</v>
      </c>
      <c r="AD7" s="41" t="s">
        <v>41</v>
      </c>
    </row>
    <row r="8" spans="1:30" s="2" customFormat="1" ht="15.75" x14ac:dyDescent="0.25">
      <c r="A8" s="40">
        <v>6</v>
      </c>
      <c r="B8" s="3" t="s">
        <v>30</v>
      </c>
      <c r="C8" s="4" t="s">
        <v>79</v>
      </c>
      <c r="D8" s="5">
        <v>100433807088</v>
      </c>
      <c r="E8" s="6">
        <v>16049</v>
      </c>
      <c r="F8" s="5">
        <v>2018175865</v>
      </c>
      <c r="G8" s="7" t="s">
        <v>80</v>
      </c>
      <c r="H8" s="3" t="s">
        <v>81</v>
      </c>
      <c r="I8" s="7">
        <v>28</v>
      </c>
      <c r="J8" s="3">
        <v>26</v>
      </c>
      <c r="K8" s="8">
        <v>17234</v>
      </c>
      <c r="L8" s="8">
        <v>862</v>
      </c>
      <c r="M8" s="3">
        <f t="shared" si="0"/>
        <v>18096</v>
      </c>
      <c r="N8" s="3">
        <f t="shared" si="1"/>
        <v>18559.692307692305</v>
      </c>
      <c r="O8" s="3">
        <f t="shared" si="2"/>
        <v>928.30769230769226</v>
      </c>
      <c r="P8" s="3">
        <f t="shared" si="3"/>
        <v>19487.999999999996</v>
      </c>
      <c r="Q8" s="6">
        <f t="shared" si="4"/>
        <v>2227.1630769230765</v>
      </c>
      <c r="R8" s="3">
        <f t="shared" si="5"/>
        <v>146.15999999999997</v>
      </c>
      <c r="S8" s="3">
        <v>0</v>
      </c>
      <c r="T8" s="3">
        <f t="shared" si="6"/>
        <v>2373.3230769230763</v>
      </c>
      <c r="U8" s="3">
        <f t="shared" si="7"/>
        <v>17114.676923076921</v>
      </c>
      <c r="V8" s="9" t="s">
        <v>82</v>
      </c>
      <c r="W8" s="10" t="s">
        <v>83</v>
      </c>
      <c r="X8" s="11" t="s">
        <v>84</v>
      </c>
      <c r="Y8" s="7" t="s">
        <v>85</v>
      </c>
      <c r="Z8" s="7">
        <v>9990426575</v>
      </c>
      <c r="AA8" s="3" t="s">
        <v>86</v>
      </c>
      <c r="AB8" s="9" t="s">
        <v>87</v>
      </c>
      <c r="AC8" s="12" t="s">
        <v>88</v>
      </c>
      <c r="AD8" s="41" t="s">
        <v>41</v>
      </c>
    </row>
    <row r="9" spans="1:30" s="2" customFormat="1" ht="15.75" x14ac:dyDescent="0.25">
      <c r="A9" s="40">
        <v>7</v>
      </c>
      <c r="B9" s="3" t="s">
        <v>30</v>
      </c>
      <c r="C9" s="4" t="s">
        <v>89</v>
      </c>
      <c r="D9" s="5">
        <v>100767521007</v>
      </c>
      <c r="E9" s="6">
        <v>16040</v>
      </c>
      <c r="F9" s="5">
        <v>2018201394</v>
      </c>
      <c r="G9" s="7" t="s">
        <v>90</v>
      </c>
      <c r="H9" s="3" t="s">
        <v>81</v>
      </c>
      <c r="I9" s="7">
        <v>28</v>
      </c>
      <c r="J9" s="3">
        <v>26</v>
      </c>
      <c r="K9" s="8">
        <v>17234</v>
      </c>
      <c r="L9" s="8">
        <v>862</v>
      </c>
      <c r="M9" s="3">
        <f t="shared" si="0"/>
        <v>18096</v>
      </c>
      <c r="N9" s="3">
        <f t="shared" si="1"/>
        <v>18559.692307692305</v>
      </c>
      <c r="O9" s="3">
        <f t="shared" si="2"/>
        <v>928.30769230769226</v>
      </c>
      <c r="P9" s="3">
        <f t="shared" si="3"/>
        <v>19487.999999999996</v>
      </c>
      <c r="Q9" s="6">
        <f t="shared" si="4"/>
        <v>2227.1630769230765</v>
      </c>
      <c r="R9" s="3">
        <f t="shared" si="5"/>
        <v>146.15999999999997</v>
      </c>
      <c r="S9" s="3">
        <v>0</v>
      </c>
      <c r="T9" s="3">
        <f t="shared" si="6"/>
        <v>2373.3230769230763</v>
      </c>
      <c r="U9" s="3">
        <f t="shared" si="7"/>
        <v>17114.676923076921</v>
      </c>
      <c r="V9" s="9" t="s">
        <v>91</v>
      </c>
      <c r="W9" s="10" t="s">
        <v>35</v>
      </c>
      <c r="X9" s="11" t="s">
        <v>92</v>
      </c>
      <c r="Y9" s="7" t="s">
        <v>93</v>
      </c>
      <c r="Z9" s="9" t="s">
        <v>94</v>
      </c>
      <c r="AA9" s="3" t="s">
        <v>95</v>
      </c>
      <c r="AB9" s="9" t="s">
        <v>96</v>
      </c>
      <c r="AC9" s="12" t="s">
        <v>97</v>
      </c>
      <c r="AD9" s="41" t="s">
        <v>41</v>
      </c>
    </row>
    <row r="10" spans="1:30" s="2" customFormat="1" ht="15.75" x14ac:dyDescent="0.25">
      <c r="A10" s="40">
        <v>8</v>
      </c>
      <c r="B10" s="3" t="s">
        <v>30</v>
      </c>
      <c r="C10" s="4"/>
      <c r="D10" s="5">
        <v>101252008281</v>
      </c>
      <c r="E10" s="13">
        <v>16582</v>
      </c>
      <c r="F10" s="5">
        <v>2019194443</v>
      </c>
      <c r="G10" s="29" t="s">
        <v>98</v>
      </c>
      <c r="H10" s="3" t="s">
        <v>81</v>
      </c>
      <c r="I10" s="7">
        <f>21.5+2</f>
        <v>23.5</v>
      </c>
      <c r="J10" s="3">
        <v>26</v>
      </c>
      <c r="K10" s="8">
        <v>17234</v>
      </c>
      <c r="L10" s="8">
        <v>862</v>
      </c>
      <c r="M10" s="3">
        <f t="shared" si="0"/>
        <v>18096</v>
      </c>
      <c r="N10" s="3">
        <f t="shared" si="1"/>
        <v>15576.884615384615</v>
      </c>
      <c r="O10" s="3">
        <f t="shared" si="2"/>
        <v>779.11538461538464</v>
      </c>
      <c r="P10" s="3">
        <f t="shared" si="3"/>
        <v>16356</v>
      </c>
      <c r="Q10" s="6">
        <f t="shared" si="4"/>
        <v>1869.2261538461537</v>
      </c>
      <c r="R10" s="3">
        <f t="shared" si="5"/>
        <v>122.67</v>
      </c>
      <c r="S10" s="3">
        <v>1500</v>
      </c>
      <c r="T10" s="3">
        <f t="shared" si="6"/>
        <v>3491.8961538461535</v>
      </c>
      <c r="U10" s="3">
        <f t="shared" si="7"/>
        <v>12864.103846153846</v>
      </c>
      <c r="V10" s="9" t="s">
        <v>99</v>
      </c>
      <c r="W10" s="10" t="s">
        <v>63</v>
      </c>
      <c r="X10" s="3" t="s">
        <v>100</v>
      </c>
      <c r="Y10" s="3" t="s">
        <v>101</v>
      </c>
      <c r="Z10" s="3"/>
      <c r="AA10" s="3" t="s">
        <v>102</v>
      </c>
      <c r="AB10" s="3" t="s">
        <v>103</v>
      </c>
      <c r="AC10" s="10" t="s">
        <v>68</v>
      </c>
      <c r="AD10" s="41"/>
    </row>
    <row r="11" spans="1:30" s="2" customFormat="1" ht="15.75" x14ac:dyDescent="0.25">
      <c r="A11" s="40">
        <v>9</v>
      </c>
      <c r="B11" s="3" t="s">
        <v>30</v>
      </c>
      <c r="C11" s="4"/>
      <c r="D11" s="5">
        <v>101379328148</v>
      </c>
      <c r="E11" s="13">
        <v>16581</v>
      </c>
      <c r="F11" s="13">
        <v>2019196594</v>
      </c>
      <c r="G11" s="29" t="s">
        <v>104</v>
      </c>
      <c r="H11" s="3" t="s">
        <v>33</v>
      </c>
      <c r="I11" s="7">
        <v>28</v>
      </c>
      <c r="J11" s="3">
        <v>26</v>
      </c>
      <c r="K11" s="8">
        <v>17234</v>
      </c>
      <c r="L11" s="8">
        <v>862</v>
      </c>
      <c r="M11" s="3">
        <f t="shared" si="0"/>
        <v>18096</v>
      </c>
      <c r="N11" s="3">
        <f t="shared" si="1"/>
        <v>18559.692307692305</v>
      </c>
      <c r="O11" s="3">
        <f t="shared" si="2"/>
        <v>928.30769230769226</v>
      </c>
      <c r="P11" s="3">
        <f t="shared" si="3"/>
        <v>19487.999999999996</v>
      </c>
      <c r="Q11" s="6">
        <f t="shared" si="4"/>
        <v>2227.1630769230765</v>
      </c>
      <c r="R11" s="3">
        <f t="shared" si="5"/>
        <v>146.15999999999997</v>
      </c>
      <c r="S11" s="3">
        <v>0</v>
      </c>
      <c r="T11" s="3">
        <f t="shared" si="6"/>
        <v>2373.3230769230763</v>
      </c>
      <c r="U11" s="3">
        <f t="shared" si="7"/>
        <v>17114.676923076921</v>
      </c>
      <c r="V11" s="14" t="s">
        <v>105</v>
      </c>
      <c r="W11" s="10"/>
      <c r="X11" s="11" t="s">
        <v>106</v>
      </c>
      <c r="Y11" s="7" t="s">
        <v>107</v>
      </c>
      <c r="Z11" s="7"/>
      <c r="AA11" s="3" t="s">
        <v>108</v>
      </c>
      <c r="AB11" s="9" t="s">
        <v>109</v>
      </c>
      <c r="AC11" s="12" t="s">
        <v>110</v>
      </c>
      <c r="AD11" s="42" t="s">
        <v>111</v>
      </c>
    </row>
    <row r="12" spans="1:30" s="2" customFormat="1" ht="15.75" x14ac:dyDescent="0.25">
      <c r="A12" s="40">
        <v>10</v>
      </c>
      <c r="B12" s="3" t="s">
        <v>30</v>
      </c>
      <c r="C12" s="4" t="s">
        <v>112</v>
      </c>
      <c r="D12" s="15">
        <v>100483155186</v>
      </c>
      <c r="E12" s="16">
        <v>16084</v>
      </c>
      <c r="F12" s="17">
        <v>2018978563</v>
      </c>
      <c r="G12" s="7" t="s">
        <v>113</v>
      </c>
      <c r="H12" s="3" t="s">
        <v>81</v>
      </c>
      <c r="I12" s="7">
        <v>24</v>
      </c>
      <c r="J12" s="3">
        <v>26</v>
      </c>
      <c r="K12" s="8">
        <v>17234</v>
      </c>
      <c r="L12" s="8">
        <v>862</v>
      </c>
      <c r="M12" s="3">
        <f t="shared" si="0"/>
        <v>18096</v>
      </c>
      <c r="N12" s="3">
        <f t="shared" si="1"/>
        <v>15908.307692307691</v>
      </c>
      <c r="O12" s="3">
        <f t="shared" si="2"/>
        <v>795.69230769230762</v>
      </c>
      <c r="P12" s="3">
        <f t="shared" si="3"/>
        <v>16704</v>
      </c>
      <c r="Q12" s="6">
        <f t="shared" si="4"/>
        <v>1908.9969230769229</v>
      </c>
      <c r="R12" s="3">
        <f t="shared" si="5"/>
        <v>125.28</v>
      </c>
      <c r="S12" s="3">
        <v>2500</v>
      </c>
      <c r="T12" s="3">
        <f t="shared" si="6"/>
        <v>4534.2769230769227</v>
      </c>
      <c r="U12" s="3">
        <f t="shared" si="7"/>
        <v>12169.723076923077</v>
      </c>
      <c r="V12" s="9"/>
      <c r="W12" s="10" t="s">
        <v>63</v>
      </c>
      <c r="X12" s="11"/>
      <c r="Y12" s="7" t="s">
        <v>114</v>
      </c>
      <c r="Z12" s="7">
        <v>8882019677</v>
      </c>
      <c r="AA12" s="3" t="s">
        <v>115</v>
      </c>
      <c r="AB12" s="9" t="s">
        <v>116</v>
      </c>
      <c r="AC12" s="12" t="s">
        <v>117</v>
      </c>
      <c r="AD12" s="42" t="s">
        <v>118</v>
      </c>
    </row>
    <row r="13" spans="1:30" s="2" customFormat="1" ht="15.75" x14ac:dyDescent="0.25">
      <c r="A13" s="40">
        <v>11</v>
      </c>
      <c r="B13" s="3" t="s">
        <v>30</v>
      </c>
      <c r="C13" s="4" t="s">
        <v>119</v>
      </c>
      <c r="D13" s="5">
        <v>101677104747</v>
      </c>
      <c r="E13" s="6">
        <v>16043</v>
      </c>
      <c r="F13" s="5">
        <v>1014572605</v>
      </c>
      <c r="G13" s="7" t="s">
        <v>120</v>
      </c>
      <c r="H13" s="3" t="s">
        <v>81</v>
      </c>
      <c r="I13" s="7">
        <v>26.5</v>
      </c>
      <c r="J13" s="3">
        <v>26</v>
      </c>
      <c r="K13" s="8">
        <v>17234</v>
      </c>
      <c r="L13" s="8">
        <v>862</v>
      </c>
      <c r="M13" s="3">
        <f t="shared" si="0"/>
        <v>18096</v>
      </c>
      <c r="N13" s="3">
        <f t="shared" si="1"/>
        <v>17565.423076923074</v>
      </c>
      <c r="O13" s="3">
        <f t="shared" si="2"/>
        <v>878.57692307692309</v>
      </c>
      <c r="P13" s="3">
        <f t="shared" si="3"/>
        <v>18443.999999999996</v>
      </c>
      <c r="Q13" s="6">
        <f t="shared" si="4"/>
        <v>2107.8507692307689</v>
      </c>
      <c r="R13" s="3">
        <f t="shared" si="5"/>
        <v>138.32999999999996</v>
      </c>
      <c r="S13" s="3">
        <v>1000</v>
      </c>
      <c r="T13" s="3">
        <f t="shared" si="6"/>
        <v>3246.1807692307689</v>
      </c>
      <c r="U13" s="3">
        <f t="shared" si="7"/>
        <v>15197.819230769228</v>
      </c>
      <c r="V13" s="9" t="s">
        <v>121</v>
      </c>
      <c r="W13" s="10" t="s">
        <v>122</v>
      </c>
      <c r="X13" s="11" t="s">
        <v>123</v>
      </c>
      <c r="Y13" s="7" t="s">
        <v>124</v>
      </c>
      <c r="Z13" s="7">
        <v>8800152098</v>
      </c>
      <c r="AA13" s="3" t="s">
        <v>125</v>
      </c>
      <c r="AB13" s="9" t="s">
        <v>126</v>
      </c>
      <c r="AC13" s="12" t="s">
        <v>127</v>
      </c>
      <c r="AD13" s="41" t="s">
        <v>41</v>
      </c>
    </row>
    <row r="14" spans="1:30" s="2" customFormat="1" ht="15.75" x14ac:dyDescent="0.25">
      <c r="A14" s="40">
        <v>12</v>
      </c>
      <c r="B14" s="3" t="s">
        <v>30</v>
      </c>
      <c r="C14" s="4"/>
      <c r="D14" s="20">
        <v>101785018265</v>
      </c>
      <c r="E14" s="13">
        <v>16647</v>
      </c>
      <c r="F14" s="13">
        <v>2019198542</v>
      </c>
      <c r="G14" s="7" t="s">
        <v>128</v>
      </c>
      <c r="H14" s="3" t="s">
        <v>81</v>
      </c>
      <c r="I14" s="7">
        <v>18</v>
      </c>
      <c r="J14" s="3">
        <v>26</v>
      </c>
      <c r="K14" s="8">
        <v>17234</v>
      </c>
      <c r="L14" s="8">
        <v>862</v>
      </c>
      <c r="M14" s="3">
        <f t="shared" si="0"/>
        <v>18096</v>
      </c>
      <c r="N14" s="3">
        <f t="shared" si="1"/>
        <v>11931.23076923077</v>
      </c>
      <c r="O14" s="3">
        <f t="shared" si="2"/>
        <v>596.76923076923072</v>
      </c>
      <c r="P14" s="3">
        <f t="shared" si="3"/>
        <v>12528</v>
      </c>
      <c r="Q14" s="6">
        <f t="shared" si="4"/>
        <v>1431.7476923076922</v>
      </c>
      <c r="R14" s="3">
        <f t="shared" si="5"/>
        <v>93.96</v>
      </c>
      <c r="S14" s="3">
        <v>1000</v>
      </c>
      <c r="T14" s="3">
        <f t="shared" si="6"/>
        <v>2525.707692307692</v>
      </c>
      <c r="U14" s="3">
        <f t="shared" si="7"/>
        <v>10002.292307692307</v>
      </c>
      <c r="V14" s="9" t="s">
        <v>129</v>
      </c>
      <c r="W14" s="10" t="s">
        <v>35</v>
      </c>
      <c r="X14" s="11" t="s">
        <v>130</v>
      </c>
      <c r="Y14" s="7" t="s">
        <v>131</v>
      </c>
      <c r="Z14" s="7"/>
      <c r="AA14" s="3" t="s">
        <v>132</v>
      </c>
      <c r="AB14" s="9" t="s">
        <v>133</v>
      </c>
      <c r="AC14" s="12" t="s">
        <v>134</v>
      </c>
      <c r="AD14" s="42" t="s">
        <v>135</v>
      </c>
    </row>
    <row r="15" spans="1:30" s="23" customFormat="1" ht="16.5" thickBot="1" x14ac:dyDescent="0.3">
      <c r="A15" s="43">
        <v>13</v>
      </c>
      <c r="B15" s="44" t="s">
        <v>30</v>
      </c>
      <c r="C15" s="18"/>
      <c r="D15" s="44">
        <v>101620887476</v>
      </c>
      <c r="E15" s="44">
        <v>14506</v>
      </c>
      <c r="F15" s="44">
        <v>2018112867</v>
      </c>
      <c r="G15" s="18" t="s">
        <v>136</v>
      </c>
      <c r="H15" s="44" t="s">
        <v>81</v>
      </c>
      <c r="I15" s="18">
        <v>6</v>
      </c>
      <c r="J15" s="44">
        <v>26</v>
      </c>
      <c r="K15" s="45">
        <v>17234</v>
      </c>
      <c r="L15" s="45">
        <v>862</v>
      </c>
      <c r="M15" s="44">
        <f t="shared" si="0"/>
        <v>18096</v>
      </c>
      <c r="N15" s="44">
        <f t="shared" si="1"/>
        <v>3977.0769230769229</v>
      </c>
      <c r="O15" s="44">
        <f t="shared" si="2"/>
        <v>198.92307692307691</v>
      </c>
      <c r="P15" s="44">
        <f t="shared" si="3"/>
        <v>4176</v>
      </c>
      <c r="Q15" s="46">
        <f t="shared" si="4"/>
        <v>477.24923076923073</v>
      </c>
      <c r="R15" s="44">
        <f t="shared" si="5"/>
        <v>31.32</v>
      </c>
      <c r="S15" s="44">
        <v>0</v>
      </c>
      <c r="T15" s="44">
        <f t="shared" si="6"/>
        <v>508.56923076923073</v>
      </c>
      <c r="U15" s="44">
        <f t="shared" si="7"/>
        <v>3667.4307692307693</v>
      </c>
      <c r="V15" s="47" t="s">
        <v>137</v>
      </c>
      <c r="W15" s="48" t="s">
        <v>35</v>
      </c>
      <c r="X15" s="49" t="s">
        <v>130</v>
      </c>
      <c r="Y15" s="18"/>
      <c r="Z15" s="18"/>
      <c r="AA15" s="44"/>
      <c r="AB15" s="47"/>
      <c r="AC15" s="50"/>
      <c r="AD15" s="51" t="s">
        <v>135</v>
      </c>
    </row>
    <row r="16" spans="1:30" s="2" customFormat="1" ht="16.5" thickBot="1" x14ac:dyDescent="0.3">
      <c r="I16" s="28">
        <f>SUM(I3:I15)</f>
        <v>313.5</v>
      </c>
    </row>
  </sheetData>
  <mergeCells count="1">
    <mergeCell ref="A1:AD1"/>
  </mergeCells>
  <conditionalFormatting sqref="K2:M15 O2:O15 T2:T15">
    <cfRule type="containsText" dxfId="0" priority="1" operator="containsText" text="P">
      <formula>NOT(ISERROR(SEARCH("P",K2)))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</dc:creator>
  <cp:lastModifiedBy>Varsha</cp:lastModifiedBy>
  <dcterms:created xsi:type="dcterms:W3CDTF">2024-01-30T10:48:47Z</dcterms:created>
  <dcterms:modified xsi:type="dcterms:W3CDTF">2024-01-31T11:15:35Z</dcterms:modified>
</cp:coreProperties>
</file>